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3454967128e953/Dumais Consulting/Dayton Power and Light/2020 ATU/Informational Filing/"/>
    </mc:Choice>
  </mc:AlternateContent>
  <xr:revisionPtr revIDLastSave="0" documentId="8_{B76168CA-E6F8-4DAD-91AA-CBC25F74AB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J22" i="1" s="1"/>
  <c r="J36" i="1"/>
  <c r="J20" i="1"/>
  <c r="J18" i="1"/>
  <c r="H18" i="1"/>
  <c r="H36" i="1" s="1"/>
  <c r="H34" i="1" l="1"/>
  <c r="H38" i="1" s="1"/>
  <c r="H16" i="1"/>
  <c r="F36" i="1"/>
  <c r="F34" i="1"/>
  <c r="F18" i="1"/>
  <c r="F16" i="1"/>
  <c r="F20" i="1" l="1"/>
  <c r="F38" i="1"/>
  <c r="H20" i="1"/>
  <c r="J24" i="1" l="1"/>
</calcChain>
</file>

<file path=xl/sharedStrings.xml><?xml version="1.0" encoding="utf-8"?>
<sst xmlns="http://schemas.openxmlformats.org/spreadsheetml/2006/main" count="23" uniqueCount="18">
  <si>
    <t>The Dayton Power and Light Company</t>
  </si>
  <si>
    <t>Transmission Formula Rate</t>
  </si>
  <si>
    <t>Summary of 2020 ATU</t>
  </si>
  <si>
    <t>Projected ATRR</t>
  </si>
  <si>
    <t>NITS</t>
  </si>
  <si>
    <t>Actual ATRR</t>
  </si>
  <si>
    <t>Difference</t>
  </si>
  <si>
    <t>January 1 through May 2</t>
  </si>
  <si>
    <t>Proration Factor - Number of Days</t>
  </si>
  <si>
    <t>ATU Amount</t>
  </si>
  <si>
    <t>Total 2020 ATU</t>
  </si>
  <si>
    <t>Schedule 12 Project - Portion Allocated to ATSI Zone</t>
  </si>
  <si>
    <t>Schedule 12 Project ATU - Portion Allocated to ATSI Zone</t>
  </si>
  <si>
    <t>ATU Amount Before Allocation fo Schedule 12 Project</t>
  </si>
  <si>
    <t>ATTACHMENT B</t>
  </si>
  <si>
    <t>Informational Filing</t>
  </si>
  <si>
    <t>Docket No. ER21-1150-000</t>
  </si>
  <si>
    <t>May 3 through December 31 - 9.85% 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</si>
</sst>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2" applyNumberFormat="1" applyFont="1"/>
    <xf numFmtId="165" fontId="0" fillId="0" borderId="0" xfId="1" applyNumberFormat="1" applyFont="1"/>
    <xf numFmtId="165" fontId="4" fillId="0" borderId="0" xfId="1" applyNumberFormat="1" applyFont="1"/>
    <xf numFmtId="0" fontId="4" fillId="0" borderId="0" xfId="0" applyFont="1"/>
    <xf numFmtId="10" fontId="3" fillId="0" borderId="0" xfId="3" applyNumberFormat="1" applyFont="1"/>
    <xf numFmtId="10" fontId="0" fillId="0" borderId="0" xfId="0" applyNumberFormat="1"/>
    <xf numFmtId="164" fontId="5" fillId="0" borderId="0" xfId="2" applyNumberFormat="1" applyFont="1"/>
    <xf numFmtId="10" fontId="0" fillId="0" borderId="0" xfId="0" applyNumberFormat="1" applyFont="1"/>
    <xf numFmtId="164" fontId="5" fillId="0" borderId="2" xfId="2" applyNumberFormat="1" applyFont="1" applyBorder="1"/>
    <xf numFmtId="164" fontId="0" fillId="0" borderId="2" xfId="2" applyNumberFormat="1" applyFont="1" applyBorder="1"/>
    <xf numFmtId="165" fontId="1" fillId="0" borderId="0" xfId="1" applyNumberFormat="1" applyFont="1" applyBorder="1"/>
    <xf numFmtId="0" fontId="2" fillId="0" borderId="0" xfId="0" applyFont="1" applyAlignment="1">
      <alignment wrapText="1"/>
    </xf>
    <xf numFmtId="164" fontId="0" fillId="0" borderId="0" xfId="2" applyNumberFormat="1" applyFont="1" applyFill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>
      <selection activeCell="H18" sqref="H18"/>
    </sheetView>
  </sheetViews>
  <sheetFormatPr defaultRowHeight="15" x14ac:dyDescent="0.25"/>
  <cols>
    <col min="2" max="2" width="23.28515625" style="1" customWidth="1"/>
    <col min="6" max="6" width="14.42578125" customWidth="1"/>
    <col min="7" max="7" width="6.85546875" customWidth="1"/>
    <col min="8" max="8" width="13.7109375" customWidth="1"/>
    <col min="9" max="9" width="6.5703125" customWidth="1"/>
    <col min="10" max="10" width="18.28515625" customWidth="1"/>
    <col min="11" max="11" width="6.140625" customWidth="1"/>
    <col min="12" max="12" width="13.5703125" customWidth="1"/>
  </cols>
  <sheetData>
    <row r="1" spans="1:12" x14ac:dyDescent="0.25">
      <c r="J1" t="s">
        <v>14</v>
      </c>
    </row>
    <row r="2" spans="1:12" x14ac:dyDescent="0.25">
      <c r="J2" t="s">
        <v>15</v>
      </c>
    </row>
    <row r="3" spans="1:12" x14ac:dyDescent="0.25">
      <c r="J3" t="s">
        <v>16</v>
      </c>
    </row>
    <row r="4" spans="1:12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25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9" spans="1:12" ht="45" x14ac:dyDescent="0.25">
      <c r="F9" s="2" t="s">
        <v>7</v>
      </c>
      <c r="H9" s="3" t="s">
        <v>17</v>
      </c>
      <c r="J9" s="3" t="s">
        <v>10</v>
      </c>
    </row>
    <row r="10" spans="1:12" x14ac:dyDescent="0.25">
      <c r="B10" s="15" t="s">
        <v>4</v>
      </c>
    </row>
    <row r="12" spans="1:12" x14ac:dyDescent="0.25">
      <c r="B12" s="1" t="s">
        <v>5</v>
      </c>
      <c r="F12" s="4">
        <v>0</v>
      </c>
      <c r="G12" s="4"/>
      <c r="H12" s="16">
        <v>42432002</v>
      </c>
      <c r="I12" s="16"/>
    </row>
    <row r="14" spans="1:12" ht="17.25" x14ac:dyDescent="0.4">
      <c r="B14" s="1" t="s">
        <v>3</v>
      </c>
      <c r="F14" s="6">
        <v>0</v>
      </c>
      <c r="G14" s="6"/>
      <c r="H14" s="6">
        <v>42963911</v>
      </c>
      <c r="I14" s="6"/>
    </row>
    <row r="15" spans="1:12" x14ac:dyDescent="0.25">
      <c r="F15" s="5"/>
      <c r="G15" s="5"/>
      <c r="H15" s="5"/>
      <c r="I15" s="5"/>
    </row>
    <row r="16" spans="1:12" x14ac:dyDescent="0.25">
      <c r="B16" s="1" t="s">
        <v>6</v>
      </c>
      <c r="F16" s="5">
        <f>+F12-F14</f>
        <v>0</v>
      </c>
      <c r="G16" s="5"/>
      <c r="H16" s="5">
        <f>+H12-H14</f>
        <v>-531909</v>
      </c>
      <c r="I16" s="5"/>
    </row>
    <row r="17" spans="2:10" x14ac:dyDescent="0.25">
      <c r="F17" s="5"/>
      <c r="G17" s="5"/>
      <c r="H17" s="5"/>
      <c r="I17" s="5"/>
    </row>
    <row r="18" spans="2:10" ht="30" x14ac:dyDescent="0.25">
      <c r="B18" s="1" t="s">
        <v>8</v>
      </c>
      <c r="F18" s="8">
        <f>+(31+28+31+30+2)/365</f>
        <v>0.33424657534246577</v>
      </c>
      <c r="G18" s="5"/>
      <c r="H18" s="8">
        <f>+(29+30+31+31+30+31+30+31)/365</f>
        <v>0.66575342465753429</v>
      </c>
      <c r="I18" s="5"/>
      <c r="J18" s="11">
        <f>+F18+H18</f>
        <v>1</v>
      </c>
    </row>
    <row r="20" spans="2:10" ht="47.25" x14ac:dyDescent="0.4">
      <c r="B20" s="1" t="s">
        <v>13</v>
      </c>
      <c r="F20" s="10">
        <f>+F16*F18</f>
        <v>0</v>
      </c>
      <c r="G20" s="10"/>
      <c r="H20" s="10">
        <f>+H16*H18</f>
        <v>-354120.23835616442</v>
      </c>
      <c r="I20" s="10"/>
      <c r="J20" s="14">
        <f>+F20+H20</f>
        <v>-354120.23835616442</v>
      </c>
    </row>
    <row r="21" spans="2:10" x14ac:dyDescent="0.25">
      <c r="J21" s="5"/>
    </row>
    <row r="22" spans="2:10" ht="47.25" x14ac:dyDescent="0.4">
      <c r="B22" s="1" t="s">
        <v>12</v>
      </c>
      <c r="J22" s="6">
        <f>+J38</f>
        <v>-18794.884931506851</v>
      </c>
    </row>
    <row r="23" spans="2:10" ht="15.75" thickBot="1" x14ac:dyDescent="0.3"/>
    <row r="24" spans="2:10" ht="15.75" thickBot="1" x14ac:dyDescent="0.3">
      <c r="B24" s="1" t="s">
        <v>9</v>
      </c>
      <c r="J24" s="13">
        <f>+J20+J22</f>
        <v>-372915.12328767125</v>
      </c>
    </row>
    <row r="28" spans="2:10" ht="45" x14ac:dyDescent="0.25">
      <c r="B28" s="15" t="s">
        <v>11</v>
      </c>
    </row>
    <row r="30" spans="2:10" x14ac:dyDescent="0.25">
      <c r="B30" s="1" t="s">
        <v>5</v>
      </c>
      <c r="F30" s="4">
        <v>0</v>
      </c>
      <c r="H30" s="4">
        <v>104622</v>
      </c>
    </row>
    <row r="32" spans="2:10" ht="17.25" x14ac:dyDescent="0.4">
      <c r="B32" s="1" t="s">
        <v>3</v>
      </c>
      <c r="F32" s="6">
        <v>0</v>
      </c>
      <c r="G32" s="7"/>
      <c r="H32" s="6">
        <v>132853</v>
      </c>
      <c r="I32" s="7"/>
    </row>
    <row r="33" spans="2:10" x14ac:dyDescent="0.25">
      <c r="F33" s="5"/>
      <c r="H33" s="5"/>
    </row>
    <row r="34" spans="2:10" x14ac:dyDescent="0.25">
      <c r="B34" s="1" t="s">
        <v>6</v>
      </c>
      <c r="F34" s="5">
        <f>+F30-F32</f>
        <v>0</v>
      </c>
      <c r="H34" s="5">
        <f>+H30-H32</f>
        <v>-28231</v>
      </c>
    </row>
    <row r="35" spans="2:10" x14ac:dyDescent="0.25">
      <c r="F35" s="5"/>
      <c r="H35" s="5"/>
    </row>
    <row r="36" spans="2:10" ht="30" x14ac:dyDescent="0.25">
      <c r="B36" s="1" t="s">
        <v>8</v>
      </c>
      <c r="F36" s="8">
        <f>+(31+28+31+30+2)/365</f>
        <v>0.33424657534246577</v>
      </c>
      <c r="H36" s="8">
        <f>+H18</f>
        <v>0.66575342465753429</v>
      </c>
      <c r="J36" s="9">
        <f>+F36+H36</f>
        <v>1</v>
      </c>
    </row>
    <row r="37" spans="2:10" ht="15.75" thickBot="1" x14ac:dyDescent="0.3"/>
    <row r="38" spans="2:10" ht="18" thickBot="1" x14ac:dyDescent="0.45">
      <c r="B38" s="1" t="s">
        <v>9</v>
      </c>
      <c r="F38" s="10">
        <f>+F34*F36</f>
        <v>0</v>
      </c>
      <c r="G38" s="10"/>
      <c r="H38" s="10">
        <f>+H34*H36</f>
        <v>-18794.884931506851</v>
      </c>
      <c r="I38" s="10"/>
      <c r="J38" s="12">
        <f>+F38+H38</f>
        <v>-18794.884931506851</v>
      </c>
    </row>
  </sheetData>
  <mergeCells count="3">
    <mergeCell ref="A4:L4"/>
    <mergeCell ref="A5:L5"/>
    <mergeCell ref="A6:L6"/>
  </mergeCells>
  <pageMargins left="0.7" right="0.7" top="0.75" bottom="0.75" header="0.3" footer="0.3"/>
  <pageSetup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68F33918A864586453495507E48EC" ma:contentTypeVersion="4" ma:contentTypeDescription="Create a new document." ma:contentTypeScope="" ma:versionID="fc25082bf952d555279df0bb2bdd09a2">
  <xsd:schema xmlns:xsd="http://www.w3.org/2001/XMLSchema" xmlns:xs="http://www.w3.org/2001/XMLSchema" xmlns:p="http://schemas.microsoft.com/office/2006/metadata/properties" xmlns:ns2="105a3813-a66c-4ab3-a28a-39e52728d7ee" targetNamespace="http://schemas.microsoft.com/office/2006/metadata/properties" ma:root="true" ma:fieldsID="fbb7e04bf817b0f1f2e42ed9d0a93cc4" ns2:_="">
    <xsd:import namespace="105a3813-a66c-4ab3-a28a-39e52728d7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a3813-a66c-4ab3-a28a-39e52728d7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EDE3E0-0BE1-4666-A158-B4B7BD8AA8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0C02CB-6A03-44E0-B7B0-7A646BE215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7222F9E-C654-4925-A361-9A38C5FD0B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a3813-a66c-4ab3-a28a-39e52728d7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Dumais</dc:creator>
  <cp:lastModifiedBy>Paul Dumais</cp:lastModifiedBy>
  <cp:lastPrinted>2021-06-16T13:23:33Z</cp:lastPrinted>
  <dcterms:created xsi:type="dcterms:W3CDTF">2021-06-04T13:51:37Z</dcterms:created>
  <dcterms:modified xsi:type="dcterms:W3CDTF">2021-07-28T01:07:32Z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0x01010080968F33918A864586453495507E48EC</vt:lpwstr>
  </property>
</Properties>
</file>