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0\nGEM\Combined Cycle Model\Stakeholder Discussion\Package Matrix\"/>
    </mc:Choice>
  </mc:AlternateContent>
  <bookViews>
    <workbookView xWindow="0" yWindow="0" windowWidth="28800" windowHeight="11775" tabRatio="597"/>
  </bookViews>
  <sheets>
    <sheet name="Instructions" sheetId="2" r:id="rId1"/>
    <sheet name="Total Dispatch Cost Calculat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8" i="1"/>
  <c r="AL28" i="1" l="1"/>
  <c r="AQ35" i="1"/>
  <c r="AT30" i="1"/>
  <c r="AS30" i="1" s="1"/>
  <c r="AT31" i="1"/>
  <c r="AQ31" i="1" s="1"/>
  <c r="AT32" i="1"/>
  <c r="AS32" i="1" s="1"/>
  <c r="AT33" i="1"/>
  <c r="AS33" i="1" s="1"/>
  <c r="AT34" i="1"/>
  <c r="AS34" i="1" s="1"/>
  <c r="AT35" i="1"/>
  <c r="AS35" i="1" s="1"/>
  <c r="AT36" i="1"/>
  <c r="AS36" i="1" s="1"/>
  <c r="AT37" i="1"/>
  <c r="AS37" i="1" s="1"/>
  <c r="AT38" i="1"/>
  <c r="AS38" i="1" s="1"/>
  <c r="AT39" i="1"/>
  <c r="AQ39" i="1" s="1"/>
  <c r="AT40" i="1"/>
  <c r="AS40" i="1" s="1"/>
  <c r="AT41" i="1"/>
  <c r="AS41" i="1" s="1"/>
  <c r="AT42" i="1"/>
  <c r="AS42" i="1" s="1"/>
  <c r="AT43" i="1"/>
  <c r="AR43" i="1" s="1"/>
  <c r="AT44" i="1"/>
  <c r="AS44" i="1" s="1"/>
  <c r="AT45" i="1"/>
  <c r="AS45" i="1" s="1"/>
  <c r="AT46" i="1"/>
  <c r="AS46" i="1" s="1"/>
  <c r="AT47" i="1"/>
  <c r="AQ47" i="1" s="1"/>
  <c r="AT48" i="1"/>
  <c r="AS48" i="1" s="1"/>
  <c r="AT49" i="1"/>
  <c r="AS49" i="1" s="1"/>
  <c r="AT50" i="1"/>
  <c r="AS50" i="1" s="1"/>
  <c r="AT51" i="1"/>
  <c r="AP51" i="1" s="1"/>
  <c r="AT29" i="1"/>
  <c r="AR29" i="1" s="1"/>
  <c r="AT28" i="1"/>
  <c r="AS28" i="1" s="1"/>
  <c r="AO29" i="1"/>
  <c r="AO30" i="1"/>
  <c r="AO31" i="1"/>
  <c r="AO28" i="1"/>
  <c r="AN29" i="1"/>
  <c r="AN30" i="1"/>
  <c r="AN31" i="1"/>
  <c r="AN28" i="1"/>
  <c r="AM29" i="1"/>
  <c r="AM30" i="1"/>
  <c r="AM31" i="1"/>
  <c r="AM28" i="1"/>
  <c r="AL29" i="1"/>
  <c r="AL30" i="1"/>
  <c r="AL31" i="1"/>
  <c r="X30" i="1"/>
  <c r="X34" i="1"/>
  <c r="X28" i="1"/>
  <c r="BJ17" i="1"/>
  <c r="BK17" i="1"/>
  <c r="BJ18" i="1"/>
  <c r="BK18" i="1"/>
  <c r="BJ19" i="1"/>
  <c r="BK19" i="1"/>
  <c r="BK16" i="1"/>
  <c r="BJ16" i="1"/>
  <c r="BH17" i="1"/>
  <c r="BH18" i="1"/>
  <c r="BH19" i="1"/>
  <c r="BH16" i="1"/>
  <c r="BG17" i="1"/>
  <c r="BG18" i="1"/>
  <c r="BG19" i="1"/>
  <c r="BG16" i="1"/>
  <c r="BI16" i="1" s="1"/>
  <c r="BD17" i="1"/>
  <c r="BD18" i="1"/>
  <c r="BD19" i="1"/>
  <c r="BD16" i="1"/>
  <c r="BC17" i="1"/>
  <c r="BC18" i="1"/>
  <c r="BC19" i="1"/>
  <c r="BC16" i="1"/>
  <c r="BA17" i="1"/>
  <c r="BA18" i="1"/>
  <c r="BA19" i="1"/>
  <c r="BA16" i="1"/>
  <c r="AZ17" i="1"/>
  <c r="AZ18" i="1"/>
  <c r="AZ19" i="1"/>
  <c r="AZ16" i="1"/>
  <c r="AV17" i="1"/>
  <c r="AW17" i="1"/>
  <c r="AV18" i="1"/>
  <c r="AW18" i="1"/>
  <c r="AV19" i="1"/>
  <c r="AX19" i="1" s="1"/>
  <c r="AW19" i="1"/>
  <c r="AW16" i="1"/>
  <c r="AV16" i="1"/>
  <c r="AT17" i="1"/>
  <c r="AT18" i="1"/>
  <c r="AT19" i="1"/>
  <c r="AT16" i="1"/>
  <c r="AS17" i="1"/>
  <c r="AU18" i="1" s="1"/>
  <c r="AS18" i="1"/>
  <c r="AS19" i="1"/>
  <c r="AS16" i="1"/>
  <c r="AU19" i="1"/>
  <c r="AU16" i="1"/>
  <c r="AP17" i="1"/>
  <c r="AP18" i="1"/>
  <c r="AP19" i="1"/>
  <c r="AP16" i="1"/>
  <c r="AO17" i="1"/>
  <c r="AO18" i="1"/>
  <c r="AO19" i="1"/>
  <c r="AO16" i="1"/>
  <c r="AM17" i="1"/>
  <c r="AM18" i="1"/>
  <c r="AM19" i="1"/>
  <c r="AM16" i="1"/>
  <c r="AL17" i="1"/>
  <c r="AN17" i="1" s="1"/>
  <c r="AL18" i="1"/>
  <c r="AL19" i="1"/>
  <c r="AN19" i="1" s="1"/>
  <c r="AL16" i="1"/>
  <c r="AN16" i="1" s="1"/>
  <c r="AL32" i="1" l="1"/>
  <c r="AL36" i="1"/>
  <c r="W29" i="1"/>
  <c r="W33" i="1"/>
  <c r="W37" i="1"/>
  <c r="V50" i="1"/>
  <c r="U30" i="1"/>
  <c r="U34" i="1"/>
  <c r="AM34" i="1" s="1"/>
  <c r="U50" i="1"/>
  <c r="AM50" i="1" s="1"/>
  <c r="AL35" i="1"/>
  <c r="W36" i="1"/>
  <c r="U37" i="1"/>
  <c r="AM37" i="1" s="1"/>
  <c r="AL33" i="1"/>
  <c r="AL37" i="1"/>
  <c r="W30" i="1"/>
  <c r="W34" i="1"/>
  <c r="W50" i="1"/>
  <c r="U31" i="1"/>
  <c r="U35" i="1"/>
  <c r="AM35" i="1" s="1"/>
  <c r="U51" i="1"/>
  <c r="AM51" i="1" s="1"/>
  <c r="W28" i="1"/>
  <c r="V29" i="1"/>
  <c r="U33" i="1"/>
  <c r="AM33" i="1" s="1"/>
  <c r="AL34" i="1"/>
  <c r="AL50" i="1"/>
  <c r="W31" i="1"/>
  <c r="W35" i="1"/>
  <c r="W51" i="1"/>
  <c r="V36" i="1"/>
  <c r="V28" i="1"/>
  <c r="U32" i="1"/>
  <c r="AM32" i="1" s="1"/>
  <c r="U36" i="1"/>
  <c r="AM36" i="1" s="1"/>
  <c r="U28" i="1"/>
  <c r="AL51" i="1"/>
  <c r="W32" i="1"/>
  <c r="U29" i="1"/>
  <c r="AN18" i="1"/>
  <c r="V31" i="1" s="1"/>
  <c r="BE17" i="1"/>
  <c r="AQ16" i="1"/>
  <c r="AX16" i="1"/>
  <c r="BB16" i="1"/>
  <c r="BL16" i="1"/>
  <c r="X37" i="1"/>
  <c r="X33" i="1"/>
  <c r="X29" i="1"/>
  <c r="Y34" i="1"/>
  <c r="Z30" i="1"/>
  <c r="AR39" i="1"/>
  <c r="AQ19" i="1"/>
  <c r="BE19" i="1"/>
  <c r="X36" i="1"/>
  <c r="X32" i="1"/>
  <c r="X50" i="1"/>
  <c r="Y33" i="1"/>
  <c r="Z29" i="1"/>
  <c r="AS43" i="1"/>
  <c r="AQ18" i="1"/>
  <c r="AX25" i="1"/>
  <c r="BB18" i="1"/>
  <c r="X35" i="1"/>
  <c r="X31" i="1"/>
  <c r="X51" i="1"/>
  <c r="Y28" i="1"/>
  <c r="Z36" i="1"/>
  <c r="AP43" i="1"/>
  <c r="AD32" i="1"/>
  <c r="AD36" i="1"/>
  <c r="AD28" i="1"/>
  <c r="AD30" i="1"/>
  <c r="AD34" i="1"/>
  <c r="AD29" i="1"/>
  <c r="AD33" i="1"/>
  <c r="AD37" i="1"/>
  <c r="AD31" i="1"/>
  <c r="AD35" i="1"/>
  <c r="AD51" i="1"/>
  <c r="AD50" i="1"/>
  <c r="AF42" i="1"/>
  <c r="AO44" i="1"/>
  <c r="AO41" i="1"/>
  <c r="AO49" i="1"/>
  <c r="BL17" i="1"/>
  <c r="AO42" i="1" s="1"/>
  <c r="BL19" i="1"/>
  <c r="AP35" i="1"/>
  <c r="AR51" i="1"/>
  <c r="AR35" i="1"/>
  <c r="AS39" i="1"/>
  <c r="AQ51" i="1"/>
  <c r="AR47" i="1"/>
  <c r="AS51" i="1"/>
  <c r="AQ43" i="1"/>
  <c r="AS47" i="1"/>
  <c r="AR31" i="1"/>
  <c r="AS31" i="1"/>
  <c r="AQ29" i="1"/>
  <c r="AP46" i="1"/>
  <c r="AP38" i="1"/>
  <c r="AP30" i="1"/>
  <c r="AQ46" i="1"/>
  <c r="AQ38" i="1"/>
  <c r="AQ30" i="1"/>
  <c r="AR46" i="1"/>
  <c r="AR38" i="1"/>
  <c r="AR30" i="1"/>
  <c r="AP50" i="1"/>
  <c r="AP42" i="1"/>
  <c r="AP34" i="1"/>
  <c r="AQ50" i="1"/>
  <c r="AQ42" i="1"/>
  <c r="AQ34" i="1"/>
  <c r="AS29" i="1"/>
  <c r="AP47" i="1"/>
  <c r="AP39" i="1"/>
  <c r="AP31" i="1"/>
  <c r="AR50" i="1"/>
  <c r="AR42" i="1"/>
  <c r="AR34" i="1"/>
  <c r="AP29" i="1"/>
  <c r="AP28" i="1"/>
  <c r="AR28" i="1"/>
  <c r="AQ28" i="1"/>
  <c r="AP49" i="1"/>
  <c r="AP45" i="1"/>
  <c r="AP41" i="1"/>
  <c r="AP37" i="1"/>
  <c r="AP33" i="1"/>
  <c r="AQ49" i="1"/>
  <c r="AQ45" i="1"/>
  <c r="AQ41" i="1"/>
  <c r="AQ37" i="1"/>
  <c r="AQ33" i="1"/>
  <c r="AR49" i="1"/>
  <c r="AR45" i="1"/>
  <c r="AR41" i="1"/>
  <c r="AR37" i="1"/>
  <c r="AR33" i="1"/>
  <c r="AP48" i="1"/>
  <c r="AP44" i="1"/>
  <c r="AP40" i="1"/>
  <c r="AP36" i="1"/>
  <c r="AP32" i="1"/>
  <c r="AQ48" i="1"/>
  <c r="AQ44" i="1"/>
  <c r="AQ40" i="1"/>
  <c r="AQ36" i="1"/>
  <c r="AQ32" i="1"/>
  <c r="AR48" i="1"/>
  <c r="AR44" i="1"/>
  <c r="AR40" i="1"/>
  <c r="AR36" i="1"/>
  <c r="AR32" i="1"/>
  <c r="AA50" i="1"/>
  <c r="AA32" i="1"/>
  <c r="AA36" i="1"/>
  <c r="AA28" i="1"/>
  <c r="AA31" i="1"/>
  <c r="AA35" i="1"/>
  <c r="AB37" i="1"/>
  <c r="AA29" i="1"/>
  <c r="AA33" i="1"/>
  <c r="AA37" i="1"/>
  <c r="AC34" i="1"/>
  <c r="AA30" i="1"/>
  <c r="AA34" i="1"/>
  <c r="AA51" i="1"/>
  <c r="AD45" i="1"/>
  <c r="AF49" i="1"/>
  <c r="AF45" i="1"/>
  <c r="AF41" i="1"/>
  <c r="AD48" i="1"/>
  <c r="AD44" i="1"/>
  <c r="AD40" i="1"/>
  <c r="AF48" i="1"/>
  <c r="AF44" i="1"/>
  <c r="AF40" i="1"/>
  <c r="AD49" i="1"/>
  <c r="AD41" i="1"/>
  <c r="AD47" i="1"/>
  <c r="AD43" i="1"/>
  <c r="AD39" i="1"/>
  <c r="AF47" i="1"/>
  <c r="AF43" i="1"/>
  <c r="AF39" i="1"/>
  <c r="AD38" i="1"/>
  <c r="AD46" i="1"/>
  <c r="AD42" i="1"/>
  <c r="AF38" i="1"/>
  <c r="AF46" i="1"/>
  <c r="X48" i="1"/>
  <c r="X44" i="1"/>
  <c r="X40" i="1"/>
  <c r="X47" i="1"/>
  <c r="X43" i="1"/>
  <c r="X39" i="1"/>
  <c r="X38" i="1"/>
  <c r="X46" i="1"/>
  <c r="X42" i="1"/>
  <c r="BL18" i="1"/>
  <c r="AE49" i="1" s="1"/>
  <c r="BI18" i="1"/>
  <c r="BI19" i="1"/>
  <c r="BI17" i="1"/>
  <c r="AO32" i="1" s="1"/>
  <c r="BB17" i="1"/>
  <c r="AB28" i="1" s="1"/>
  <c r="BB19" i="1"/>
  <c r="BE16" i="1"/>
  <c r="BE18" i="1"/>
  <c r="AX17" i="1"/>
  <c r="Y44" i="1" s="1"/>
  <c r="AU17" i="1"/>
  <c r="Y50" i="1" s="1"/>
  <c r="AX18" i="1"/>
  <c r="AQ17" i="1"/>
  <c r="AL42" i="1" l="1"/>
  <c r="AL46" i="1"/>
  <c r="AL38" i="1"/>
  <c r="U49" i="1"/>
  <c r="W49" i="1"/>
  <c r="W42" i="1"/>
  <c r="W46" i="1"/>
  <c r="V39" i="1"/>
  <c r="V43" i="1"/>
  <c r="V47" i="1"/>
  <c r="U39" i="1"/>
  <c r="U43" i="1"/>
  <c r="U47" i="1"/>
  <c r="AL45" i="1"/>
  <c r="W45" i="1"/>
  <c r="V46" i="1"/>
  <c r="U42" i="1"/>
  <c r="AL39" i="1"/>
  <c r="AL43" i="1"/>
  <c r="AL47" i="1"/>
  <c r="W39" i="1"/>
  <c r="W43" i="1"/>
  <c r="W47" i="1"/>
  <c r="V40" i="1"/>
  <c r="V44" i="1"/>
  <c r="V48" i="1"/>
  <c r="U40" i="1"/>
  <c r="U44" i="1"/>
  <c r="U48" i="1"/>
  <c r="AL49" i="1"/>
  <c r="W38" i="1"/>
  <c r="AL40" i="1"/>
  <c r="AL44" i="1"/>
  <c r="AL48" i="1"/>
  <c r="W40" i="1"/>
  <c r="W44" i="1"/>
  <c r="W48" i="1"/>
  <c r="V41" i="1"/>
  <c r="V45" i="1"/>
  <c r="V49" i="1"/>
  <c r="U41" i="1"/>
  <c r="U45" i="1"/>
  <c r="U38" i="1"/>
  <c r="AL41" i="1"/>
  <c r="W41" i="1"/>
  <c r="V42" i="1"/>
  <c r="V38" i="1"/>
  <c r="U46" i="1"/>
  <c r="AN42" i="1"/>
  <c r="AN46" i="1"/>
  <c r="AN38" i="1"/>
  <c r="AN45" i="1"/>
  <c r="AN39" i="1"/>
  <c r="AN43" i="1"/>
  <c r="AN47" i="1"/>
  <c r="AN41" i="1"/>
  <c r="AN40" i="1"/>
  <c r="AN44" i="1"/>
  <c r="AN48" i="1"/>
  <c r="AN49" i="1"/>
  <c r="AB31" i="1"/>
  <c r="AB33" i="1"/>
  <c r="AO48" i="1"/>
  <c r="Z28" i="1"/>
  <c r="Z33" i="1"/>
  <c r="Y37" i="1"/>
  <c r="Z34" i="1"/>
  <c r="V33" i="1"/>
  <c r="V32" i="1"/>
  <c r="V51" i="1"/>
  <c r="V34" i="1"/>
  <c r="Z51" i="1"/>
  <c r="Y51" i="1"/>
  <c r="Z31" i="1"/>
  <c r="Y35" i="1"/>
  <c r="Z35" i="1"/>
  <c r="Y31" i="1"/>
  <c r="Y32" i="1"/>
  <c r="Z37" i="1"/>
  <c r="Z50" i="1"/>
  <c r="AN32" i="1"/>
  <c r="AN36" i="1"/>
  <c r="AN35" i="1"/>
  <c r="AN33" i="1"/>
  <c r="AN37" i="1"/>
  <c r="AN34" i="1"/>
  <c r="AN50" i="1"/>
  <c r="AN51" i="1"/>
  <c r="V35" i="1"/>
  <c r="V37" i="1"/>
  <c r="V30" i="1"/>
  <c r="AB51" i="1"/>
  <c r="Y36" i="1"/>
  <c r="Y29" i="1"/>
  <c r="Y30" i="1"/>
  <c r="AM41" i="1"/>
  <c r="AM45" i="1"/>
  <c r="AM38" i="1"/>
  <c r="AM44" i="1"/>
  <c r="AM49" i="1"/>
  <c r="AM42" i="1"/>
  <c r="AM46" i="1"/>
  <c r="X41" i="1"/>
  <c r="AM40" i="1"/>
  <c r="AM39" i="1"/>
  <c r="AM43" i="1"/>
  <c r="AM47" i="1"/>
  <c r="X45" i="1"/>
  <c r="AM48" i="1"/>
  <c r="X49" i="1"/>
  <c r="Z32" i="1"/>
  <c r="AO45" i="1"/>
  <c r="AO47" i="1"/>
  <c r="AO38" i="1"/>
  <c r="AE35" i="1"/>
  <c r="AF31" i="1"/>
  <c r="AF50" i="1"/>
  <c r="AF37" i="1"/>
  <c r="AO33" i="1"/>
  <c r="AF30" i="1"/>
  <c r="AE28" i="1"/>
  <c r="AF36" i="1"/>
  <c r="AO43" i="1"/>
  <c r="AO46" i="1"/>
  <c r="AE50" i="1"/>
  <c r="AE31" i="1"/>
  <c r="AO51" i="1"/>
  <c r="AO50" i="1"/>
  <c r="AE37" i="1"/>
  <c r="AF33" i="1"/>
  <c r="AE36" i="1"/>
  <c r="AF32" i="1"/>
  <c r="AO40" i="1"/>
  <c r="AO39" i="1"/>
  <c r="AF34" i="1"/>
  <c r="AF51" i="1"/>
  <c r="AO35" i="1"/>
  <c r="AE33" i="1"/>
  <c r="AF29" i="1"/>
  <c r="AE32" i="1"/>
  <c r="AO36" i="1"/>
  <c r="AO34" i="1"/>
  <c r="AE51" i="1"/>
  <c r="AF35" i="1"/>
  <c r="AE34" i="1"/>
  <c r="AE29" i="1"/>
  <c r="AO37" i="1"/>
  <c r="AE30" i="1"/>
  <c r="AF28" i="1"/>
  <c r="AS53" i="1"/>
  <c r="AP53" i="1"/>
  <c r="AR53" i="1"/>
  <c r="AQ53" i="1"/>
  <c r="AC33" i="1"/>
  <c r="AB35" i="1"/>
  <c r="AC50" i="1"/>
  <c r="AC28" i="1"/>
  <c r="AC29" i="1"/>
  <c r="AC51" i="1"/>
  <c r="AC36" i="1"/>
  <c r="AC35" i="1"/>
  <c r="AB34" i="1"/>
  <c r="AB29" i="1"/>
  <c r="AC31" i="1"/>
  <c r="AC30" i="1"/>
  <c r="AB36" i="1"/>
  <c r="AC32" i="1"/>
  <c r="AB50" i="1"/>
  <c r="AB30" i="1"/>
  <c r="AC37" i="1"/>
  <c r="AB32" i="1"/>
  <c r="AE42" i="1"/>
  <c r="AE46" i="1"/>
  <c r="AE39" i="1"/>
  <c r="AE40" i="1"/>
  <c r="AE38" i="1"/>
  <c r="AE43" i="1"/>
  <c r="AE44" i="1"/>
  <c r="AE41" i="1"/>
  <c r="AE47" i="1"/>
  <c r="AE45" i="1"/>
  <c r="AE48" i="1"/>
  <c r="AC42" i="1"/>
  <c r="AC46" i="1"/>
  <c r="AC38" i="1"/>
  <c r="AB42" i="1"/>
  <c r="AB46" i="1"/>
  <c r="AA42" i="1"/>
  <c r="AA46" i="1"/>
  <c r="AA38" i="1"/>
  <c r="AC45" i="1"/>
  <c r="AB41" i="1"/>
  <c r="AA45" i="1"/>
  <c r="AC39" i="1"/>
  <c r="AC43" i="1"/>
  <c r="AC47" i="1"/>
  <c r="AB39" i="1"/>
  <c r="AB43" i="1"/>
  <c r="AB47" i="1"/>
  <c r="AA39" i="1"/>
  <c r="AA43" i="1"/>
  <c r="AA47" i="1"/>
  <c r="AC49" i="1"/>
  <c r="AB49" i="1"/>
  <c r="AC40" i="1"/>
  <c r="AC44" i="1"/>
  <c r="AC48" i="1"/>
  <c r="AB40" i="1"/>
  <c r="AB44" i="1"/>
  <c r="AB48" i="1"/>
  <c r="AB38" i="1"/>
  <c r="AA40" i="1"/>
  <c r="AA44" i="1"/>
  <c r="AA48" i="1"/>
  <c r="AC41" i="1"/>
  <c r="AB45" i="1"/>
  <c r="AA41" i="1"/>
  <c r="AA49" i="1"/>
  <c r="Z48" i="1"/>
  <c r="Z46" i="1"/>
  <c r="Y38" i="1"/>
  <c r="Z39" i="1"/>
  <c r="Y43" i="1"/>
  <c r="Y40" i="1"/>
  <c r="Y46" i="1"/>
  <c r="Y39" i="1"/>
  <c r="Z38" i="1"/>
  <c r="Z43" i="1"/>
  <c r="Y47" i="1"/>
  <c r="Z40" i="1"/>
  <c r="Z49" i="1"/>
  <c r="Z41" i="1"/>
  <c r="Y41" i="1"/>
  <c r="Y49" i="1"/>
  <c r="Z45" i="1"/>
  <c r="Y45" i="1"/>
  <c r="Y42" i="1"/>
  <c r="Z47" i="1"/>
  <c r="Z44" i="1"/>
  <c r="Y48" i="1"/>
  <c r="Z42" i="1"/>
  <c r="C59" i="1"/>
  <c r="K61" i="1"/>
  <c r="M60" i="1"/>
  <c r="G60" i="1"/>
  <c r="I60" i="1"/>
  <c r="G61" i="1"/>
  <c r="C60" i="1"/>
  <c r="I59" i="1"/>
  <c r="M61" i="1"/>
  <c r="E61" i="1"/>
  <c r="E60" i="1"/>
  <c r="C61" i="1"/>
  <c r="I61" i="1"/>
  <c r="K60" i="1"/>
  <c r="AM53" i="1" l="1"/>
  <c r="P59" i="1" s="1"/>
  <c r="AL53" i="1"/>
  <c r="AN53" i="1"/>
  <c r="P60" i="1"/>
  <c r="P58" i="1"/>
  <c r="AO53" i="1"/>
  <c r="P61" i="1" s="1"/>
  <c r="G59" i="1"/>
  <c r="C58" i="1"/>
  <c r="I58" i="1"/>
  <c r="M59" i="1"/>
  <c r="E58" i="1"/>
  <c r="G58" i="1"/>
  <c r="K58" i="1"/>
  <c r="M58" i="1"/>
  <c r="E59" i="1"/>
  <c r="K59" i="1"/>
</calcChain>
</file>

<file path=xl/sharedStrings.xml><?xml version="1.0" encoding="utf-8"?>
<sst xmlns="http://schemas.openxmlformats.org/spreadsheetml/2006/main" count="151" uniqueCount="72">
  <si>
    <t>Table 1 - Daily Resource Parameters and Cost</t>
  </si>
  <si>
    <t>Resource offers or Schedules</t>
  </si>
  <si>
    <t>Daily Cold Start Up cost ($)</t>
  </si>
  <si>
    <t>Price Schedule</t>
  </si>
  <si>
    <t>Price PLS Schedule</t>
  </si>
  <si>
    <t>Cost Schedule 1</t>
  </si>
  <si>
    <t>Cost Schedule 2</t>
  </si>
  <si>
    <t>Maximum Run Time (hrs)</t>
  </si>
  <si>
    <t>Minimum Run Time (hrs)</t>
  </si>
  <si>
    <t>HE1-HE10,HE23-HE24</t>
  </si>
  <si>
    <t>HE11-HE22</t>
  </si>
  <si>
    <t>MW</t>
  </si>
  <si>
    <t>Price ($/MWh)</t>
  </si>
  <si>
    <t>PricePLS Schedule</t>
  </si>
  <si>
    <t>Table 2 -  Incremental Energy Offers</t>
  </si>
  <si>
    <t>Hour</t>
  </si>
  <si>
    <t xml:space="preserve">Cost Schedule 1 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</si>
  <si>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</si>
  <si>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</si>
  <si>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</si>
  <si>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</si>
  <si>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</si>
  <si>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</si>
  <si>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</si>
  <si>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</si>
  <si>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</si>
  <si>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</si>
  <si>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</si>
  <si>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</si>
  <si>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</si>
  <si>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</si>
  <si>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</si>
  <si>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</si>
  <si>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</si>
  <si>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</si>
  <si>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</si>
  <si>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</si>
  <si>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</si>
  <si>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</si>
  <si>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</si>
  <si>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</si>
  <si>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EcoMin (MW)</t>
  </si>
  <si>
    <t>EcoMax (MW)</t>
  </si>
  <si>
    <t>No-Load Cost ($/hr)</t>
  </si>
  <si>
    <t>Daily No Load Cost ($/hr)</t>
  </si>
  <si>
    <t>Cold-Start Up Cost ($)</t>
  </si>
  <si>
    <t>Final Dispatch MW</t>
  </si>
  <si>
    <t>$/MWh</t>
  </si>
  <si>
    <t>price Schedule</t>
  </si>
  <si>
    <t>segment Cost</t>
  </si>
  <si>
    <t>Price PLS schedule</t>
  </si>
  <si>
    <t>Solution Option 4(B) &amp; 4(E): Dispatch Cost ($)@EcoMax</t>
  </si>
  <si>
    <t>Solution Option 4 (C ) &amp; 4(F): Dispatch Cost ($)@avg(ecomin,ecomax)</t>
  </si>
  <si>
    <t>Solution Option 4(A) &amp; 4(D):Dispatch Cost ($) @EcoMin</t>
  </si>
  <si>
    <t>Table 3 - Hourly Dispatch Cost</t>
  </si>
  <si>
    <t>Table 4 - Total Dispatch Cost</t>
  </si>
  <si>
    <t>Solution Option 4(A):Total Dispatch Cost over Min Run (largest values for equivalent hours of min run time) using EcoMin</t>
  </si>
  <si>
    <t>Solution Option 4(B): Total Dispatch Cost over Min Run (largest values for equivalent hours of min run time)@EcoMax</t>
  </si>
  <si>
    <t>Solution Option 4(C): Total Dispatch Cost over Min Run (largest values for equivalent hours of min run time)@average(EcoMin,EcoMax)</t>
  </si>
  <si>
    <t>Solution Option 4(D): Total Dispatch Cost over maxrun time (largest values for equivalent hours of max run time) using EcoMin</t>
  </si>
  <si>
    <t>Solution Option 4(E): Total Dispatch Cost over Max Run (largest values for equivalent hours of max run time)@EcoMax</t>
  </si>
  <si>
    <t>Solution Option 4(F) :Total Dispatch Cost over Max Run (largest values for equivalent hours of max run time)@average(EcoMin,EcoMax)</t>
  </si>
  <si>
    <t>Dispatch Cost based on Final Dispatch MW</t>
  </si>
  <si>
    <t>final MW hourly cost (price schedule)</t>
  </si>
  <si>
    <t>final MW hourly cost (price PLS schedule)</t>
  </si>
  <si>
    <t>final MW hourly cost (Cost Schedule 1 )</t>
  </si>
  <si>
    <t>final MW hourly cost (cost schedule 2)</t>
  </si>
  <si>
    <t>startup cost price schedule</t>
  </si>
  <si>
    <t>startup cost price PLS schedule</t>
  </si>
  <si>
    <t>startup cost cost schedule 1</t>
  </si>
  <si>
    <t>startup cost cost schedule 2</t>
  </si>
  <si>
    <t>start up cost incurred?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</si>
</sst>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ourier New"/>
      <family val="3"/>
    </font>
    <font>
      <sz val="11"/>
      <color theme="1"/>
      <name val="Courier New"/>
      <family val="3"/>
    </font>
    <font>
      <b/>
      <sz val="11"/>
      <name val="Courier New"/>
      <family val="3"/>
    </font>
    <font>
      <sz val="11"/>
      <color theme="0"/>
      <name val="Courier New"/>
      <family val="3"/>
    </font>
    <font>
      <b/>
      <sz val="14"/>
      <name val="Courier New"/>
      <family val="3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44" fontId="4" fillId="0" borderId="5" xfId="1" applyFont="1" applyFill="1" applyBorder="1" applyAlignment="1" applyProtection="1">
      <alignment horizontal="center"/>
      <protection locked="0"/>
    </xf>
    <xf numFmtId="44" fontId="4" fillId="0" borderId="6" xfId="1" applyFont="1" applyFill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44" fontId="4" fillId="0" borderId="8" xfId="1" applyFont="1" applyFill="1" applyBorder="1" applyAlignment="1" applyProtection="1">
      <alignment horizontal="center"/>
      <protection locked="0"/>
    </xf>
    <xf numFmtId="44" fontId="4" fillId="0" borderId="9" xfId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8" fillId="3" borderId="0" xfId="0" applyFont="1" applyFill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6" fillId="2" borderId="5" xfId="0" applyFont="1" applyFill="1" applyBorder="1" applyProtection="1">
      <protection locked="0"/>
    </xf>
    <xf numFmtId="0" fontId="10" fillId="5" borderId="5" xfId="0" applyFont="1" applyFill="1" applyBorder="1" applyAlignment="1" applyProtection="1">
      <alignment horizontal="center" wrapText="1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0" fillId="5" borderId="5" xfId="0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0" fillId="0" borderId="5" xfId="0" applyBorder="1" applyAlignment="1" applyProtection="1">
      <alignment wrapText="1"/>
    </xf>
    <xf numFmtId="0" fontId="0" fillId="0" borderId="0" xfId="0" applyAlignment="1" applyProtection="1">
      <alignment wrapText="1"/>
    </xf>
    <xf numFmtId="44" fontId="4" fillId="0" borderId="5" xfId="0" applyNumberFormat="1" applyFont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44" fontId="0" fillId="0" borderId="5" xfId="1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 wrapText="1"/>
    </xf>
    <xf numFmtId="0" fontId="10" fillId="4" borderId="4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ourier New"/>
        <scheme val="none"/>
      </font>
      <fill>
        <patternFill patternType="none">
          <fgColor rgb="FF000000"/>
          <bgColor rgb="FFFFFFFF"/>
        </patternFill>
      </fill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urier New"/>
        <scheme val="none"/>
      </font>
      <fill>
        <patternFill patternType="solid">
          <fgColor indexed="64"/>
          <bgColor theme="5" tint="-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28575</xdr:rowOff>
        </xdr:from>
        <xdr:to>
          <xdr:col>10</xdr:col>
          <xdr:colOff>366346</xdr:colOff>
          <xdr:row>33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13" displayName="Table13" ref="A4:E8" totalsRowShown="0" headerRowDxfId="9" dataDxfId="7" headerRowBorderDxfId="8" tableBorderDxfId="6" totalsRowBorderDxfId="5">
  <tableColumns count="5">
    <tableColumn id="1" name="Resource offers or Schedules" dataDxfId="4"/>
    <tableColumn id="2" name="Maximum Run Time (hrs)" dataDxfId="3"/>
    <tableColumn id="3" name="Minimum Run Time (hrs)" dataDxfId="2"/>
    <tableColumn id="4" name="Daily Cold Start Up cost ($)" dataDxfId="1" dataCellStyle="Currency"/>
    <tableColumn id="5" name="Daily No Load Cost ($/hr)" dataDxfId="0" dataCellStyle="Currency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="130" zoomScaleNormal="130" workbookViewId="0">
      <selection activeCell="L17" sqref="L17"/>
    </sheetView>
  </sheetViews>
  <sheetFormatPr defaultRowHeight="15" x14ac:dyDescent="0.25"/>
  <sheetData/>
  <pageMargins left="0.7" right="0.7" top="0.75" bottom="0.75" header="0.3" footer="0.3"/>
  <pageSetup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1</xdr:row>
                <xdr:rowOff>28575</xdr:rowOff>
              </from>
              <to>
                <xdr:col>10</xdr:col>
                <xdr:colOff>381000</xdr:colOff>
                <xdr:row>33</xdr:row>
                <xdr:rowOff>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61"/>
  <sheetViews>
    <sheetView zoomScale="70" zoomScaleNormal="70" workbookViewId="0">
      <selection activeCell="F3" sqref="F3"/>
    </sheetView>
  </sheetViews>
  <sheetFormatPr defaultRowHeight="15" x14ac:dyDescent="0.25"/>
  <cols>
    <col min="1" max="1" width="27.7109375" style="28" customWidth="1"/>
    <col min="2" max="2" width="12.85546875" style="28" customWidth="1"/>
    <col min="3" max="3" width="14.28515625" style="28" customWidth="1"/>
    <col min="4" max="4" width="18" style="28" customWidth="1"/>
    <col min="5" max="5" width="18.28515625" style="28" bestFit="1" customWidth="1"/>
    <col min="6" max="6" width="15.28515625" style="28" customWidth="1"/>
    <col min="7" max="7" width="11.85546875" style="28" customWidth="1"/>
    <col min="8" max="8" width="13.85546875" style="28" customWidth="1"/>
    <col min="9" max="9" width="18.85546875" style="28" customWidth="1"/>
    <col min="10" max="10" width="9.140625" style="28"/>
    <col min="11" max="11" width="13" style="28" customWidth="1"/>
    <col min="12" max="12" width="12.42578125" style="28" customWidth="1"/>
    <col min="13" max="13" width="14.5703125" style="28" customWidth="1"/>
    <col min="14" max="14" width="11.85546875" style="28" customWidth="1"/>
    <col min="15" max="15" width="22.28515625" style="28" customWidth="1"/>
    <col min="16" max="16" width="12.140625" style="28" customWidth="1"/>
    <col min="17" max="17" width="13.5703125" style="28" customWidth="1"/>
    <col min="18" max="18" width="9.140625" style="28"/>
    <col min="19" max="19" width="16" style="28" customWidth="1"/>
    <col min="20" max="20" width="9.140625" style="28"/>
    <col min="21" max="21" width="16.7109375" style="28" customWidth="1"/>
    <col min="22" max="22" width="13.5703125" style="28" customWidth="1"/>
    <col min="23" max="23" width="14.28515625" style="28" customWidth="1"/>
    <col min="24" max="24" width="13.28515625" style="28" customWidth="1"/>
    <col min="25" max="25" width="13" style="28" customWidth="1"/>
    <col min="26" max="26" width="14.7109375" style="28" customWidth="1"/>
    <col min="27" max="27" width="13.28515625" style="28" customWidth="1"/>
    <col min="28" max="28" width="13.5703125" style="28" customWidth="1"/>
    <col min="29" max="29" width="13.28515625" style="28" customWidth="1"/>
    <col min="30" max="30" width="15.42578125" style="28" customWidth="1"/>
    <col min="31" max="31" width="13" style="28" customWidth="1"/>
    <col min="32" max="32" width="17.140625" style="28" customWidth="1"/>
    <col min="33" max="34" width="9.140625" style="28"/>
    <col min="35" max="37" width="0" style="31" hidden="1" customWidth="1"/>
    <col min="38" max="39" width="9.140625" style="31" hidden="1" customWidth="1"/>
    <col min="40" max="40" width="14.42578125" style="31" hidden="1" customWidth="1"/>
    <col min="41" max="42" width="9.140625" style="31" hidden="1" customWidth="1"/>
    <col min="43" max="43" width="14.42578125" style="31" hidden="1" customWidth="1"/>
    <col min="44" max="66" width="9.140625" style="31" hidden="1" customWidth="1"/>
    <col min="67" max="96" width="0" style="31" hidden="1" customWidth="1"/>
    <col min="97" max="16384" width="9.140625" style="28"/>
  </cols>
  <sheetData>
    <row r="2" spans="1:96" ht="18.75" x14ac:dyDescent="0.3">
      <c r="A2" s="23" t="s">
        <v>0</v>
      </c>
      <c r="B2" s="23"/>
      <c r="C2" s="23"/>
      <c r="D2" s="24"/>
      <c r="E2" s="24"/>
    </row>
    <row r="4" spans="1:96" ht="47.25" x14ac:dyDescent="0.3">
      <c r="A4" s="1" t="s">
        <v>1</v>
      </c>
      <c r="B4" s="2" t="s">
        <v>7</v>
      </c>
      <c r="C4" s="2" t="s">
        <v>8</v>
      </c>
      <c r="D4" s="2" t="s">
        <v>2</v>
      </c>
      <c r="E4" s="3" t="s">
        <v>44</v>
      </c>
      <c r="AH4" s="31"/>
      <c r="CR4" s="28"/>
    </row>
    <row r="5" spans="1:96" x14ac:dyDescent="0.25">
      <c r="A5" s="4" t="s">
        <v>3</v>
      </c>
      <c r="B5" s="5">
        <v>24</v>
      </c>
      <c r="C5" s="6">
        <v>24</v>
      </c>
      <c r="D5" s="7">
        <v>12000</v>
      </c>
      <c r="E5" s="8">
        <v>1200</v>
      </c>
      <c r="AH5" s="31"/>
      <c r="CR5" s="28"/>
    </row>
    <row r="6" spans="1:96" x14ac:dyDescent="0.25">
      <c r="A6" s="4" t="s">
        <v>4</v>
      </c>
      <c r="B6" s="5">
        <v>24</v>
      </c>
      <c r="C6" s="6">
        <v>5</v>
      </c>
      <c r="D6" s="7">
        <v>13000</v>
      </c>
      <c r="E6" s="8">
        <v>1300</v>
      </c>
      <c r="AH6" s="31"/>
      <c r="CR6" s="28"/>
    </row>
    <row r="7" spans="1:96" x14ac:dyDescent="0.25">
      <c r="A7" s="4" t="s">
        <v>5</v>
      </c>
      <c r="B7" s="5">
        <v>24</v>
      </c>
      <c r="C7" s="6">
        <v>3</v>
      </c>
      <c r="D7" s="7">
        <v>14000</v>
      </c>
      <c r="E7" s="8">
        <v>1400</v>
      </c>
      <c r="AH7" s="31"/>
      <c r="CR7" s="28"/>
    </row>
    <row r="8" spans="1:96" x14ac:dyDescent="0.25">
      <c r="A8" s="9" t="s">
        <v>6</v>
      </c>
      <c r="B8" s="10">
        <v>24</v>
      </c>
      <c r="C8" s="11">
        <v>4</v>
      </c>
      <c r="D8" s="12">
        <v>18000</v>
      </c>
      <c r="E8" s="13">
        <v>4000</v>
      </c>
      <c r="AH8" s="31"/>
      <c r="CR8" s="28"/>
    </row>
    <row r="12" spans="1:96" ht="19.5" x14ac:dyDescent="0.35">
      <c r="A12" s="23" t="s">
        <v>14</v>
      </c>
      <c r="B12" s="21"/>
      <c r="C12" s="21"/>
      <c r="D12" s="22"/>
    </row>
    <row r="14" spans="1:96" ht="28.5" customHeight="1" x14ac:dyDescent="0.25">
      <c r="A14" s="16"/>
      <c r="B14" s="37" t="s">
        <v>9</v>
      </c>
      <c r="C14" s="38"/>
      <c r="D14" s="37" t="s">
        <v>10</v>
      </c>
      <c r="E14" s="38"/>
      <c r="G14" s="16"/>
      <c r="H14" s="37" t="s">
        <v>9</v>
      </c>
      <c r="I14" s="38"/>
      <c r="J14" s="37" t="s">
        <v>10</v>
      </c>
      <c r="K14" s="38"/>
      <c r="M14" s="16"/>
      <c r="N14" s="37" t="s">
        <v>9</v>
      </c>
      <c r="O14" s="38"/>
      <c r="P14" s="37" t="s">
        <v>10</v>
      </c>
      <c r="Q14" s="38"/>
      <c r="S14" s="20"/>
      <c r="T14" s="39" t="s">
        <v>9</v>
      </c>
      <c r="U14" s="39"/>
      <c r="V14" s="39" t="s">
        <v>10</v>
      </c>
      <c r="W14" s="39"/>
      <c r="AL14" s="51" t="s">
        <v>48</v>
      </c>
      <c r="AM14" s="51"/>
      <c r="AN14" s="51"/>
      <c r="AO14" s="51"/>
      <c r="AP14" s="51"/>
      <c r="AQ14" s="51"/>
      <c r="AS14" s="51" t="s">
        <v>50</v>
      </c>
      <c r="AT14" s="51"/>
      <c r="AU14" s="51"/>
      <c r="AV14" s="51"/>
      <c r="AW14" s="51"/>
      <c r="AX14" s="51"/>
      <c r="AZ14" s="51" t="s">
        <v>5</v>
      </c>
      <c r="BA14" s="51"/>
      <c r="BB14" s="51"/>
      <c r="BC14" s="51"/>
      <c r="BD14" s="51"/>
      <c r="BE14" s="51"/>
      <c r="BG14" s="51" t="s">
        <v>6</v>
      </c>
      <c r="BH14" s="51"/>
      <c r="BI14" s="51"/>
      <c r="BJ14" s="51"/>
      <c r="BK14" s="51"/>
      <c r="BL14" s="51"/>
    </row>
    <row r="15" spans="1:96" ht="30" x14ac:dyDescent="0.25">
      <c r="A15" s="39" t="s">
        <v>3</v>
      </c>
      <c r="B15" s="17" t="s">
        <v>11</v>
      </c>
      <c r="C15" s="18" t="s">
        <v>12</v>
      </c>
      <c r="D15" s="17" t="s">
        <v>11</v>
      </c>
      <c r="E15" s="18" t="s">
        <v>12</v>
      </c>
      <c r="G15" s="40" t="s">
        <v>13</v>
      </c>
      <c r="H15" s="17" t="s">
        <v>11</v>
      </c>
      <c r="I15" s="18" t="s">
        <v>12</v>
      </c>
      <c r="J15" s="17" t="s">
        <v>11</v>
      </c>
      <c r="K15" s="18" t="s">
        <v>12</v>
      </c>
      <c r="M15" s="39" t="s">
        <v>5</v>
      </c>
      <c r="N15" s="19" t="s">
        <v>11</v>
      </c>
      <c r="O15" s="18" t="s">
        <v>12</v>
      </c>
      <c r="P15" s="19" t="s">
        <v>11</v>
      </c>
      <c r="Q15" s="18" t="s">
        <v>12</v>
      </c>
      <c r="S15" s="39" t="s">
        <v>6</v>
      </c>
      <c r="T15" s="19" t="s">
        <v>11</v>
      </c>
      <c r="U15" s="18" t="s">
        <v>12</v>
      </c>
      <c r="V15" s="19" t="s">
        <v>11</v>
      </c>
      <c r="W15" s="18" t="s">
        <v>12</v>
      </c>
      <c r="AL15" s="32" t="s">
        <v>11</v>
      </c>
      <c r="AM15" s="32" t="s">
        <v>47</v>
      </c>
      <c r="AN15" s="32" t="s">
        <v>49</v>
      </c>
      <c r="AO15" s="32" t="s">
        <v>11</v>
      </c>
      <c r="AP15" s="32" t="s">
        <v>47</v>
      </c>
      <c r="AQ15" s="32" t="s">
        <v>49</v>
      </c>
      <c r="AS15" s="32" t="s">
        <v>11</v>
      </c>
      <c r="AT15" s="32" t="s">
        <v>47</v>
      </c>
      <c r="AU15" s="32" t="s">
        <v>49</v>
      </c>
      <c r="AV15" s="32" t="s">
        <v>11</v>
      </c>
      <c r="AW15" s="32" t="s">
        <v>47</v>
      </c>
      <c r="AX15" s="33" t="s">
        <v>49</v>
      </c>
      <c r="AZ15" s="32" t="s">
        <v>11</v>
      </c>
      <c r="BA15" s="32" t="s">
        <v>47</v>
      </c>
      <c r="BB15" s="32" t="s">
        <v>49</v>
      </c>
      <c r="BC15" s="32" t="s">
        <v>11</v>
      </c>
      <c r="BD15" s="32" t="s">
        <v>47</v>
      </c>
      <c r="BE15" s="33" t="s">
        <v>49</v>
      </c>
      <c r="BG15" s="32" t="s">
        <v>11</v>
      </c>
      <c r="BH15" s="32" t="s">
        <v>47</v>
      </c>
      <c r="BI15" s="32" t="s">
        <v>49</v>
      </c>
      <c r="BJ15" s="32" t="s">
        <v>11</v>
      </c>
      <c r="BK15" s="32" t="s">
        <v>47</v>
      </c>
      <c r="BL15" s="33" t="s">
        <v>49</v>
      </c>
    </row>
    <row r="16" spans="1:96" x14ac:dyDescent="0.25">
      <c r="A16" s="39"/>
      <c r="B16" s="18">
        <v>5</v>
      </c>
      <c r="C16" s="18">
        <v>15</v>
      </c>
      <c r="D16" s="18">
        <v>5</v>
      </c>
      <c r="E16" s="18">
        <v>20</v>
      </c>
      <c r="G16" s="41"/>
      <c r="H16" s="18">
        <v>5</v>
      </c>
      <c r="I16" s="18">
        <v>15</v>
      </c>
      <c r="J16" s="18">
        <v>5</v>
      </c>
      <c r="K16" s="18">
        <v>20</v>
      </c>
      <c r="M16" s="39"/>
      <c r="N16" s="18">
        <v>5</v>
      </c>
      <c r="O16" s="18">
        <v>20</v>
      </c>
      <c r="P16" s="18">
        <v>5</v>
      </c>
      <c r="Q16" s="18">
        <v>20</v>
      </c>
      <c r="S16" s="39"/>
      <c r="T16" s="18">
        <v>5</v>
      </c>
      <c r="U16" s="18">
        <v>15</v>
      </c>
      <c r="V16" s="18">
        <v>5</v>
      </c>
      <c r="W16" s="18">
        <v>20</v>
      </c>
      <c r="AL16" s="32">
        <f>B16</f>
        <v>5</v>
      </c>
      <c r="AM16" s="32">
        <f>C16</f>
        <v>15</v>
      </c>
      <c r="AN16" s="32">
        <f>AL16*AM16</f>
        <v>75</v>
      </c>
      <c r="AO16" s="32">
        <f>D16</f>
        <v>5</v>
      </c>
      <c r="AP16" s="32">
        <f>E16</f>
        <v>20</v>
      </c>
      <c r="AQ16" s="32">
        <f>AO16*AP16</f>
        <v>100</v>
      </c>
      <c r="AS16" s="32">
        <f>H16</f>
        <v>5</v>
      </c>
      <c r="AT16" s="32">
        <f>I16</f>
        <v>15</v>
      </c>
      <c r="AU16" s="32">
        <f>AS16*AT16</f>
        <v>75</v>
      </c>
      <c r="AV16" s="32">
        <f>J16</f>
        <v>5</v>
      </c>
      <c r="AW16" s="32">
        <f>K16</f>
        <v>20</v>
      </c>
      <c r="AX16" s="32">
        <f>AV16*AW16</f>
        <v>100</v>
      </c>
      <c r="AZ16" s="32">
        <f>N16</f>
        <v>5</v>
      </c>
      <c r="BA16" s="32">
        <f>O16</f>
        <v>20</v>
      </c>
      <c r="BB16" s="32">
        <f>AZ16*BA16</f>
        <v>100</v>
      </c>
      <c r="BC16" s="32">
        <f>P16</f>
        <v>5</v>
      </c>
      <c r="BD16" s="32">
        <f>Q16</f>
        <v>20</v>
      </c>
      <c r="BE16" s="32">
        <f>BC16*BD16</f>
        <v>100</v>
      </c>
      <c r="BG16" s="32">
        <f>T16</f>
        <v>5</v>
      </c>
      <c r="BH16" s="32">
        <f>U16</f>
        <v>15</v>
      </c>
      <c r="BI16" s="32">
        <f>BG16*BH16</f>
        <v>75</v>
      </c>
      <c r="BJ16" s="32">
        <f>V16</f>
        <v>5</v>
      </c>
      <c r="BK16" s="32">
        <f>W16</f>
        <v>20</v>
      </c>
      <c r="BL16" s="32">
        <f>BJ16*BK16</f>
        <v>100</v>
      </c>
    </row>
    <row r="17" spans="1:64" x14ac:dyDescent="0.25">
      <c r="A17" s="39"/>
      <c r="B17" s="18">
        <v>80</v>
      </c>
      <c r="C17" s="18">
        <v>16</v>
      </c>
      <c r="D17" s="18">
        <v>80</v>
      </c>
      <c r="E17" s="18">
        <v>21</v>
      </c>
      <c r="G17" s="41"/>
      <c r="H17" s="18">
        <v>80</v>
      </c>
      <c r="I17" s="18">
        <v>16</v>
      </c>
      <c r="J17" s="18">
        <v>80</v>
      </c>
      <c r="K17" s="18">
        <v>75</v>
      </c>
      <c r="M17" s="39"/>
      <c r="N17" s="18">
        <v>80</v>
      </c>
      <c r="O17" s="18">
        <v>21</v>
      </c>
      <c r="P17" s="18">
        <v>80</v>
      </c>
      <c r="Q17" s="18">
        <v>40</v>
      </c>
      <c r="S17" s="39"/>
      <c r="T17" s="18">
        <v>80</v>
      </c>
      <c r="U17" s="18">
        <v>16</v>
      </c>
      <c r="V17" s="18">
        <v>80</v>
      </c>
      <c r="W17" s="18">
        <v>21</v>
      </c>
      <c r="AL17" s="32">
        <f t="shared" ref="AL17:AL19" si="0">B17</f>
        <v>80</v>
      </c>
      <c r="AM17" s="32">
        <f t="shared" ref="AM17:AM19" si="1">C17</f>
        <v>16</v>
      </c>
      <c r="AN17" s="32">
        <f>(AL17-AL16)*AM17</f>
        <v>1200</v>
      </c>
      <c r="AO17" s="32">
        <f t="shared" ref="AO17:AO19" si="2">D17</f>
        <v>80</v>
      </c>
      <c r="AP17" s="32">
        <f t="shared" ref="AP17:AP19" si="3">E17</f>
        <v>21</v>
      </c>
      <c r="AQ17" s="32">
        <f>(AO17-AO16)*AP17</f>
        <v>1575</v>
      </c>
      <c r="AS17" s="32">
        <f t="shared" ref="AS17:AS19" si="4">H17</f>
        <v>80</v>
      </c>
      <c r="AT17" s="32">
        <f t="shared" ref="AT17:AT19" si="5">I17</f>
        <v>16</v>
      </c>
      <c r="AU17" s="32">
        <f>(AS17-AS16)*AT17</f>
        <v>1200</v>
      </c>
      <c r="AV17" s="32">
        <f t="shared" ref="AV17:AV19" si="6">J17</f>
        <v>80</v>
      </c>
      <c r="AW17" s="32">
        <f t="shared" ref="AW17:AW19" si="7">K17</f>
        <v>75</v>
      </c>
      <c r="AX17" s="32">
        <f>(AV17-AV16)*AW17</f>
        <v>5625</v>
      </c>
      <c r="AZ17" s="32">
        <f t="shared" ref="AZ17:AZ19" si="8">N17</f>
        <v>80</v>
      </c>
      <c r="BA17" s="32">
        <f t="shared" ref="BA17:BA19" si="9">O17</f>
        <v>21</v>
      </c>
      <c r="BB17" s="32">
        <f>(AZ17-AZ16)*BA17</f>
        <v>1575</v>
      </c>
      <c r="BC17" s="32">
        <f t="shared" ref="BC17:BC19" si="10">P17</f>
        <v>80</v>
      </c>
      <c r="BD17" s="32">
        <f t="shared" ref="BD17:BD19" si="11">Q17</f>
        <v>40</v>
      </c>
      <c r="BE17" s="32">
        <f>(BC17-BC16)*BD17</f>
        <v>3000</v>
      </c>
      <c r="BG17" s="32">
        <f t="shared" ref="BG17:BG19" si="12">T17</f>
        <v>80</v>
      </c>
      <c r="BH17" s="32">
        <f t="shared" ref="BH17:BH19" si="13">U17</f>
        <v>16</v>
      </c>
      <c r="BI17" s="32">
        <f>(BG17-BG16)*BH17</f>
        <v>1200</v>
      </c>
      <c r="BJ17" s="32">
        <f t="shared" ref="BJ17:BJ19" si="14">V17</f>
        <v>80</v>
      </c>
      <c r="BK17" s="32">
        <f t="shared" ref="BK17:BK19" si="15">W17</f>
        <v>21</v>
      </c>
      <c r="BL17" s="32">
        <f>(BJ17-BJ16)*BK17</f>
        <v>1575</v>
      </c>
    </row>
    <row r="18" spans="1:64" x14ac:dyDescent="0.25">
      <c r="A18" s="39"/>
      <c r="B18" s="18">
        <v>225</v>
      </c>
      <c r="C18" s="18">
        <v>17</v>
      </c>
      <c r="D18" s="18">
        <v>225</v>
      </c>
      <c r="E18" s="18">
        <v>22</v>
      </c>
      <c r="G18" s="41"/>
      <c r="H18" s="18">
        <v>225</v>
      </c>
      <c r="I18" s="18">
        <v>17</v>
      </c>
      <c r="J18" s="18">
        <v>225</v>
      </c>
      <c r="K18" s="18">
        <v>100</v>
      </c>
      <c r="M18" s="39"/>
      <c r="N18" s="18">
        <v>225</v>
      </c>
      <c r="O18" s="18">
        <v>22</v>
      </c>
      <c r="P18" s="18">
        <v>225</v>
      </c>
      <c r="Q18" s="18">
        <v>41</v>
      </c>
      <c r="S18" s="39"/>
      <c r="T18" s="18">
        <v>225</v>
      </c>
      <c r="U18" s="18">
        <v>17</v>
      </c>
      <c r="V18" s="18">
        <v>225</v>
      </c>
      <c r="W18" s="18">
        <v>22</v>
      </c>
      <c r="AL18" s="32">
        <f t="shared" si="0"/>
        <v>225</v>
      </c>
      <c r="AM18" s="32">
        <f t="shared" si="1"/>
        <v>17</v>
      </c>
      <c r="AN18" s="32">
        <f t="shared" ref="AN18:AN19" si="16">(AL18-AL17)*AM18</f>
        <v>2465</v>
      </c>
      <c r="AO18" s="32">
        <f t="shared" si="2"/>
        <v>225</v>
      </c>
      <c r="AP18" s="32">
        <f t="shared" si="3"/>
        <v>22</v>
      </c>
      <c r="AQ18" s="32">
        <f t="shared" ref="AQ18:AQ19" si="17">(AO18-AO17)*AP18</f>
        <v>3190</v>
      </c>
      <c r="AS18" s="32">
        <f t="shared" si="4"/>
        <v>225</v>
      </c>
      <c r="AT18" s="32">
        <f t="shared" si="5"/>
        <v>17</v>
      </c>
      <c r="AU18" s="32">
        <f t="shared" ref="AU18:AU19" si="18">(AS18-AS17)*AT18</f>
        <v>2465</v>
      </c>
      <c r="AV18" s="32">
        <f t="shared" si="6"/>
        <v>225</v>
      </c>
      <c r="AW18" s="32">
        <f t="shared" si="7"/>
        <v>100</v>
      </c>
      <c r="AX18" s="32">
        <f t="shared" ref="AX18:AX19" si="19">(AV18-AV17)*AW18</f>
        <v>14500</v>
      </c>
      <c r="AZ18" s="32">
        <f t="shared" si="8"/>
        <v>225</v>
      </c>
      <c r="BA18" s="32">
        <f t="shared" si="9"/>
        <v>22</v>
      </c>
      <c r="BB18" s="32">
        <f t="shared" ref="BB18:BB19" si="20">(AZ18-AZ17)*BA18</f>
        <v>3190</v>
      </c>
      <c r="BC18" s="32">
        <f t="shared" si="10"/>
        <v>225</v>
      </c>
      <c r="BD18" s="32">
        <f t="shared" si="11"/>
        <v>41</v>
      </c>
      <c r="BE18" s="32">
        <f t="shared" ref="BE18:BE19" si="21">(BC18-BC17)*BD18</f>
        <v>5945</v>
      </c>
      <c r="BG18" s="32">
        <f t="shared" si="12"/>
        <v>225</v>
      </c>
      <c r="BH18" s="32">
        <f t="shared" si="13"/>
        <v>17</v>
      </c>
      <c r="BI18" s="32">
        <f t="shared" ref="BI18:BI19" si="22">(BG18-BG17)*BH18</f>
        <v>2465</v>
      </c>
      <c r="BJ18" s="32">
        <f t="shared" si="14"/>
        <v>225</v>
      </c>
      <c r="BK18" s="32">
        <f t="shared" si="15"/>
        <v>22</v>
      </c>
      <c r="BL18" s="32">
        <f t="shared" ref="BL18:BL19" si="23">(BJ18-BJ17)*BK18</f>
        <v>3190</v>
      </c>
    </row>
    <row r="19" spans="1:64" x14ac:dyDescent="0.25">
      <c r="A19" s="39"/>
      <c r="B19" s="18">
        <v>250</v>
      </c>
      <c r="C19" s="18">
        <v>18</v>
      </c>
      <c r="D19" s="18">
        <v>250</v>
      </c>
      <c r="E19" s="18">
        <v>25</v>
      </c>
      <c r="G19" s="42"/>
      <c r="H19" s="18">
        <v>250</v>
      </c>
      <c r="I19" s="18">
        <v>18</v>
      </c>
      <c r="J19" s="18">
        <v>250</v>
      </c>
      <c r="K19" s="18">
        <v>150</v>
      </c>
      <c r="M19" s="39"/>
      <c r="N19" s="18">
        <v>250</v>
      </c>
      <c r="O19" s="18">
        <v>23</v>
      </c>
      <c r="P19" s="18">
        <v>250</v>
      </c>
      <c r="Q19" s="18">
        <v>42</v>
      </c>
      <c r="S19" s="39"/>
      <c r="T19" s="18">
        <v>250</v>
      </c>
      <c r="U19" s="18">
        <v>18</v>
      </c>
      <c r="V19" s="18">
        <v>250</v>
      </c>
      <c r="W19" s="18">
        <v>25</v>
      </c>
      <c r="AL19" s="32">
        <f t="shared" si="0"/>
        <v>250</v>
      </c>
      <c r="AM19" s="32">
        <f t="shared" si="1"/>
        <v>18</v>
      </c>
      <c r="AN19" s="32">
        <f t="shared" si="16"/>
        <v>450</v>
      </c>
      <c r="AO19" s="32">
        <f t="shared" si="2"/>
        <v>250</v>
      </c>
      <c r="AP19" s="32">
        <f t="shared" si="3"/>
        <v>25</v>
      </c>
      <c r="AQ19" s="32">
        <f t="shared" si="17"/>
        <v>625</v>
      </c>
      <c r="AS19" s="32">
        <f t="shared" si="4"/>
        <v>250</v>
      </c>
      <c r="AT19" s="32">
        <f t="shared" si="5"/>
        <v>18</v>
      </c>
      <c r="AU19" s="32">
        <f t="shared" si="18"/>
        <v>450</v>
      </c>
      <c r="AV19" s="32">
        <f t="shared" si="6"/>
        <v>250</v>
      </c>
      <c r="AW19" s="32">
        <f t="shared" si="7"/>
        <v>150</v>
      </c>
      <c r="AX19" s="32">
        <f t="shared" si="19"/>
        <v>3750</v>
      </c>
      <c r="AZ19" s="32">
        <f t="shared" si="8"/>
        <v>250</v>
      </c>
      <c r="BA19" s="32">
        <f t="shared" si="9"/>
        <v>23</v>
      </c>
      <c r="BB19" s="32">
        <f t="shared" si="20"/>
        <v>575</v>
      </c>
      <c r="BC19" s="32">
        <f t="shared" si="10"/>
        <v>250</v>
      </c>
      <c r="BD19" s="32">
        <f t="shared" si="11"/>
        <v>42</v>
      </c>
      <c r="BE19" s="32">
        <f t="shared" si="21"/>
        <v>1050</v>
      </c>
      <c r="BG19" s="32">
        <f t="shared" si="12"/>
        <v>250</v>
      </c>
      <c r="BH19" s="32">
        <f t="shared" si="13"/>
        <v>18</v>
      </c>
      <c r="BI19" s="32">
        <f t="shared" si="22"/>
        <v>450</v>
      </c>
      <c r="BJ19" s="32">
        <f t="shared" si="14"/>
        <v>250</v>
      </c>
      <c r="BK19" s="32">
        <f t="shared" si="15"/>
        <v>25</v>
      </c>
      <c r="BL19" s="32">
        <f t="shared" si="23"/>
        <v>625</v>
      </c>
    </row>
    <row r="23" spans="1:64" ht="18.75" x14ac:dyDescent="0.3">
      <c r="A23" s="23" t="s">
        <v>54</v>
      </c>
      <c r="B23" s="14"/>
      <c r="C23" s="14"/>
      <c r="D23" s="15"/>
    </row>
    <row r="25" spans="1:64" x14ac:dyDescent="0.25">
      <c r="AX25" s="31">
        <f>(232-AV18)*AW19</f>
        <v>1050</v>
      </c>
    </row>
    <row r="26" spans="1:64" ht="15.75" x14ac:dyDescent="0.3">
      <c r="A26" s="46" t="s">
        <v>15</v>
      </c>
      <c r="B26" s="48" t="s">
        <v>3</v>
      </c>
      <c r="C26" s="49"/>
      <c r="D26" s="49"/>
      <c r="E26" s="50"/>
      <c r="F26" s="48" t="s">
        <v>4</v>
      </c>
      <c r="G26" s="49"/>
      <c r="H26" s="49"/>
      <c r="I26" s="50"/>
      <c r="J26" s="48" t="s">
        <v>16</v>
      </c>
      <c r="K26" s="49"/>
      <c r="L26" s="49"/>
      <c r="M26" s="50"/>
      <c r="N26" s="48" t="s">
        <v>6</v>
      </c>
      <c r="O26" s="49"/>
      <c r="P26" s="49"/>
      <c r="Q26" s="50"/>
      <c r="S26" s="43" t="s">
        <v>46</v>
      </c>
      <c r="U26" s="44" t="s">
        <v>3</v>
      </c>
      <c r="V26" s="45"/>
      <c r="W26" s="45"/>
      <c r="X26" s="44" t="s">
        <v>4</v>
      </c>
      <c r="Y26" s="45"/>
      <c r="Z26" s="45"/>
      <c r="AA26" s="44" t="s">
        <v>5</v>
      </c>
      <c r="AB26" s="45"/>
      <c r="AC26" s="45"/>
      <c r="AD26" s="44" t="s">
        <v>6</v>
      </c>
      <c r="AE26" s="45"/>
      <c r="AF26" s="45"/>
    </row>
    <row r="27" spans="1:64" ht="141.75" x14ac:dyDescent="0.3">
      <c r="A27" s="47"/>
      <c r="B27" s="26" t="s">
        <v>41</v>
      </c>
      <c r="C27" s="27" t="s">
        <v>42</v>
      </c>
      <c r="D27" s="26" t="s">
        <v>43</v>
      </c>
      <c r="E27" s="26" t="s">
        <v>45</v>
      </c>
      <c r="F27" s="26" t="s">
        <v>41</v>
      </c>
      <c r="G27" s="26" t="s">
        <v>42</v>
      </c>
      <c r="H27" s="26" t="s">
        <v>43</v>
      </c>
      <c r="I27" s="26" t="s">
        <v>45</v>
      </c>
      <c r="J27" s="26" t="s">
        <v>41</v>
      </c>
      <c r="K27" s="27" t="s">
        <v>42</v>
      </c>
      <c r="L27" s="26" t="s">
        <v>43</v>
      </c>
      <c r="M27" s="26" t="s">
        <v>45</v>
      </c>
      <c r="N27" s="26" t="s">
        <v>41</v>
      </c>
      <c r="O27" s="27" t="s">
        <v>42</v>
      </c>
      <c r="P27" s="26" t="s">
        <v>43</v>
      </c>
      <c r="Q27" s="26" t="s">
        <v>45</v>
      </c>
      <c r="S27" s="43"/>
      <c r="U27" s="29" t="s">
        <v>53</v>
      </c>
      <c r="V27" s="29" t="s">
        <v>51</v>
      </c>
      <c r="W27" s="29" t="s">
        <v>52</v>
      </c>
      <c r="X27" s="29" t="s">
        <v>53</v>
      </c>
      <c r="Y27" s="29" t="s">
        <v>51</v>
      </c>
      <c r="Z27" s="29" t="s">
        <v>52</v>
      </c>
      <c r="AA27" s="29" t="s">
        <v>53</v>
      </c>
      <c r="AB27" s="29" t="s">
        <v>51</v>
      </c>
      <c r="AC27" s="29" t="s">
        <v>52</v>
      </c>
      <c r="AD27" s="29" t="s">
        <v>53</v>
      </c>
      <c r="AE27" s="29" t="s">
        <v>51</v>
      </c>
      <c r="AF27" s="29" t="s">
        <v>52</v>
      </c>
      <c r="AL27" s="34" t="s">
        <v>63</v>
      </c>
      <c r="AM27" s="34" t="s">
        <v>64</v>
      </c>
      <c r="AN27" s="34" t="s">
        <v>65</v>
      </c>
      <c r="AO27" s="34" t="s">
        <v>66</v>
      </c>
      <c r="AP27" s="34" t="s">
        <v>67</v>
      </c>
      <c r="AQ27" s="34" t="s">
        <v>68</v>
      </c>
      <c r="AR27" s="34" t="s">
        <v>69</v>
      </c>
      <c r="AS27" s="34" t="s">
        <v>70</v>
      </c>
      <c r="AT27" s="34" t="s">
        <v>71</v>
      </c>
    </row>
    <row r="28" spans="1:64" x14ac:dyDescent="0.25">
      <c r="A28" s="25" t="s">
        <v>17</v>
      </c>
      <c r="B28" s="5">
        <v>80</v>
      </c>
      <c r="C28" s="5">
        <v>250</v>
      </c>
      <c r="D28" s="35">
        <f>E$5</f>
        <v>1200</v>
      </c>
      <c r="E28" s="35">
        <f>D$5</f>
        <v>12000</v>
      </c>
      <c r="F28" s="5">
        <v>80</v>
      </c>
      <c r="G28" s="5">
        <v>250</v>
      </c>
      <c r="H28" s="35">
        <f>E$6</f>
        <v>1300</v>
      </c>
      <c r="I28" s="35">
        <f>D$6</f>
        <v>13000</v>
      </c>
      <c r="J28" s="5">
        <v>80</v>
      </c>
      <c r="K28" s="5">
        <v>250</v>
      </c>
      <c r="L28" s="35">
        <f>E$7</f>
        <v>1400</v>
      </c>
      <c r="M28" s="35">
        <f>D$7</f>
        <v>14000</v>
      </c>
      <c r="N28" s="5">
        <v>80</v>
      </c>
      <c r="O28" s="5">
        <v>250</v>
      </c>
      <c r="P28" s="35">
        <f>E$8</f>
        <v>4000</v>
      </c>
      <c r="Q28" s="35">
        <f>D$8</f>
        <v>18000</v>
      </c>
      <c r="S28" s="36">
        <v>0</v>
      </c>
      <c r="U28" s="30">
        <f>IF(B28&lt;=$B$16,B28*$C$16,IF(B28&lt;=$B$17,$AN$16+((B28-$B$16)*$C$17),IF(B28&lt;=$B$18,$AN$16+$AN$17+((B28-$B$17)*$C$18),$AN$16+$AN$17+$AN$18+((B28-$B$18)*$C$19))))+IF(B28&gt;0,$D28,0)</f>
        <v>2475</v>
      </c>
      <c r="V28" s="30">
        <f>IF(C28&lt;=$B$16,C28*$C$16,IF(C28&lt;=$B$17,$AN$16+((C28-$B$16)*$C$17),IF(C28&lt;=$B$18,$AN$16+$AN$17+((C28-$B$17)*$C$18),$AN$16+$AN$17+$AN$18+((C28-$B$18)*$C$19))))+IF(C28&gt;0,$D28,0)</f>
        <v>5390</v>
      </c>
      <c r="W28" s="30">
        <f>IF(AVERAGE(B28,C28)&lt;=$B$16,AVERAGE(B28,C28)*$C$16,IF(AVERAGE(B28,C28)&lt;=$B$17,$AN$16+((AVERAGE(B28,C28)-$B$16)*$C$17),IF(AVERAGE(B28,C28)&lt;=$B$18,$AN$16+$AN$17+((AVERAGE(B28,C28)-$B$17)*$C$18),$AN$16+$AN$17+$AN$18+((AVERAGE(B28,C28)-$B$18)*$C$19))))+IF(AVERAGE(B28,C28)&gt;0,$D28,0)</f>
        <v>3920</v>
      </c>
      <c r="X28" s="30">
        <f>IF(F28&lt;=$H$16,F28*$I$16,IF(F28&lt;=$H$17,$AU$16+((F28-$H$16)*$I$17),IF(F28&lt;=$H$18,$AU$16+$AU$17+((F28-$H$17)*$I$18),$AU$16+$AU$17+$AU$18+((F28-$H$18)*$I$19))))+IF(F28&gt;0,$H28,0)</f>
        <v>2575</v>
      </c>
      <c r="Y28" s="30">
        <f>IF(G28&lt;=$H$16,G28*$I$16,IF(G28&lt;=$H$17,$AU$16+((G28-$H$16)*$I$17),IF(G28&lt;=$H$18,$AU$16+$AU$17+((G28-$H$17)*$I$18),$AU$16+$AU$17+$AU$18+((G28-$H$18)*$I$19))))+IF(G28&gt;0,$H28,0)</f>
        <v>5490</v>
      </c>
      <c r="Z28" s="30">
        <f>IF(AVERAGE(F28,G28)&lt;=$H$16,AVERAGE(F28,G28)*$I$16,IF(AVERAGE(F28,G28)&lt;=$H$17,$AU$16+((AVERAGE(F28,G28)-$H$16)*$I$17),IF(AVERAGE(F28,G28)&lt;=$H$18,$AU$16+$AU$17+((AVERAGE(F28,G28)-$H$17)*$I$18),$AU$16+$AU$17+$AU$18+((AVERAGE(F28,G28)-$H$18)*$I$19))))+IF(AVERAGE(F28,G28)&gt;0,$H28,0)</f>
        <v>4020</v>
      </c>
      <c r="AA28" s="30">
        <f>IF(J28&lt;=$N$16,J28*$O$16,IF(J28&lt;=$N$17,$BB$16+((J28-$N$16)*$O$17),IF(J28&lt;=$N$18,$BB$16+$BB$17+((J28-$N$17)*$O$18),$BB$16+$BB$17+$BB$18+((J28-$N$18)*$O$19))))+IF(J28&gt;0,$L28,0)</f>
        <v>3075</v>
      </c>
      <c r="AB28" s="30">
        <f>IF(K28&lt;=$N$16,K28*$O$16,IF(K28&lt;=$N$17,$BB$16+((K28-$N$16)*$O$17),IF(K28&lt;=$N$18,$BB$16+$BB$17+((K28-$N$17)*$O$18),$BB$16+$BB$17+$BB$18+((K28-$N$18)*$O$19))))+IF(K28&gt;0,$L28,0)</f>
        <v>6840</v>
      </c>
      <c r="AC28" s="30">
        <f>IF(AVERAGE(J28,K28)&lt;=$N$16,AVERAGE(J28,K28)*$O$16,IF(AVERAGE(J28,K28)&lt;=$N$17,$BB$16+((AVERAGE(J28,K28)-$N$16)*$O$17),IF(AVERAGE(J28,K28)&lt;=$N$18,$BB$16+$BB$17+((AVERAGE(J28,K28)-$N$17)*$O$18),$BB$16+$BB$17+$BB$18+((AVERAGE(J28,K28)-$N$18)*$O$19))))+IF(AVERAGE(J28,K28)&gt;0,$L28,0)</f>
        <v>4945</v>
      </c>
      <c r="AD28" s="30">
        <f>IF(N28&lt;=$T$16,N28*$U$16,IF(N28&lt;=$T$17,$BI$16+((N28-$T$16)*$U$17),IF(N28&lt;=$T$18,$BI$16+$BI$17+((N28-$T$17)*$U$18),$BI$16+$BI$17+$BI$18+((N28-$T$18)*$U$19))))+IF(N28&gt;0,$P28,0)</f>
        <v>5275</v>
      </c>
      <c r="AE28" s="30">
        <f>IF(O28&lt;=$T$16,O28*$U$16,IF(O28&lt;=$T$17,$BI$16+((O28-$T$16)*$U$17),IF(O28&lt;=$T$18,$BI$16+$BI$17+((O28-$T$17)*$U$18),$BI$16+$BI$17+$BI$18+((O28-$T$18)*$U$19))))+IF(O28&gt;0,$P28,0)</f>
        <v>8190</v>
      </c>
      <c r="AF28" s="30">
        <f>IF(AVERAGE(N28,O28)&lt;=$T$16,AVERAGE(N28,O28)*$U$16,IF(AVERAGE(N28,O28)&lt;=$T$17,$BI$16+((AVERAGE(N28,O28)-$T$16)*$U$17),IF(AVERAGE(N28,O28)&lt;=$T$18,$BI$16+$BI$17+((AVERAGE(N28,O28)-$T$17)*$U$18),$BI$16+$BI$17+$BI$18+((AVERAGE(N28,O28)-$T$18)*$U$19))))+IF(AVERAGE(N28,O28)&gt;0,$P28,0)</f>
        <v>6720</v>
      </c>
      <c r="AL28" s="30">
        <f>IF(S28&lt;=$B$16,S28*$C$16,IF(S28&lt;=$B$17,$AN$16+((S28-$B$16)*$C$17),IF(S28&lt;=$B$18,$AN$16+$AN$17+((S28-$B$17)*$C$18),$AN$16+$AN$17+$AN$18+((S28-$B$18)*$C$19))))+IF(S28&gt;0,$D28,0)</f>
        <v>0</v>
      </c>
      <c r="AM28" s="30">
        <f>IF(S28&lt;=$H$16,S28*$I$16,IF(U28&lt;=$H$17,$AU$16+((S28-$H$16)*$I$17),IF(S28&lt;=$H$18,$AU$16+$AU$17+((S28-$H$17)*$I$18),$AU$16+$AU$17+$AU$18+((S28-$H$18)*$I$19))))+IF(S28&gt;0,$H28,0)</f>
        <v>0</v>
      </c>
      <c r="AN28" s="30">
        <f>IF(S28&lt;=$N$16,S28*$O$16,IF(S28&lt;=$N$17,$BB$16+((S28-$N$16)*$O$17),IF(S28&lt;=$N$18,$BB$16+$BB$17+((S28-$N$17)*$O$18),$BB$16+$BB$17+$BB$18+((S28-$N$18)*$O$19))))+IF(S28&gt;0,$L28,0)</f>
        <v>0</v>
      </c>
      <c r="AO28" s="30">
        <f>IF(S28&lt;=$T$16,S28*$U$16,IF(S28&lt;=$T$17,$BI$16+((S28-$T$16)*$U$17),IF(S28&lt;=$T$18,$BI$16+$BI$17+((S28-$T$17)*$U$18),$BI$16+$BI$17+$BI$18+((S28-$T$18)*$U$19))))+IF(S28&gt;0,$P28,0)</f>
        <v>0</v>
      </c>
      <c r="AP28" s="31">
        <f>AT28*E28</f>
        <v>0</v>
      </c>
      <c r="AQ28" s="31">
        <f>AT28*I28</f>
        <v>0</v>
      </c>
      <c r="AR28" s="31">
        <f>AT28*M28</f>
        <v>0</v>
      </c>
      <c r="AS28" s="31">
        <f>AT28*Q28</f>
        <v>0</v>
      </c>
      <c r="AT28" s="31">
        <f>IF(S28&gt;0,1,0)</f>
        <v>0</v>
      </c>
    </row>
    <row r="29" spans="1:64" x14ac:dyDescent="0.25">
      <c r="A29" s="25" t="s">
        <v>18</v>
      </c>
      <c r="B29" s="5">
        <v>80</v>
      </c>
      <c r="C29" s="5">
        <v>250</v>
      </c>
      <c r="D29" s="35">
        <f t="shared" ref="D29:D51" si="24">E$5</f>
        <v>1200</v>
      </c>
      <c r="E29" s="35">
        <f t="shared" ref="E29:E51" si="25">D$5</f>
        <v>12000</v>
      </c>
      <c r="F29" s="5">
        <v>80</v>
      </c>
      <c r="G29" s="5">
        <v>250</v>
      </c>
      <c r="H29" s="35">
        <f t="shared" ref="H29:H51" si="26">E$6</f>
        <v>1300</v>
      </c>
      <c r="I29" s="35">
        <f t="shared" ref="I29:I51" si="27">D$6</f>
        <v>13000</v>
      </c>
      <c r="J29" s="5">
        <v>80</v>
      </c>
      <c r="K29" s="5">
        <v>250</v>
      </c>
      <c r="L29" s="35">
        <f t="shared" ref="L29:L51" si="28">E$7</f>
        <v>1400</v>
      </c>
      <c r="M29" s="35">
        <f t="shared" ref="M29:M51" si="29">D$7</f>
        <v>14000</v>
      </c>
      <c r="N29" s="5">
        <v>80</v>
      </c>
      <c r="O29" s="5">
        <v>250</v>
      </c>
      <c r="P29" s="35">
        <f t="shared" ref="P29:P51" si="30">E$8</f>
        <v>4000</v>
      </c>
      <c r="Q29" s="35">
        <f t="shared" ref="Q29:Q51" si="31">D$8</f>
        <v>18000</v>
      </c>
      <c r="S29" s="36">
        <v>0</v>
      </c>
      <c r="U29" s="30">
        <f t="shared" ref="U29:U51" si="32">IF(B29&lt;=$B$16,B29*$C$16,IF(B29&lt;=$B$17,$AN$16+((B29-$B$16)*$C$17),IF(B29&lt;=$B$18,$AN$16+$AN$17+((B29-$B$17)*$C$18),$AN$16+$AN$17+$AN$18+((B29-$B$18)*$C$19))))+IF(B29&gt;0,$D29,0)</f>
        <v>2475</v>
      </c>
      <c r="V29" s="30">
        <f t="shared" ref="V29:V51" si="33">IF(C29&lt;=$B$16,C29*$C$16,IF(C29&lt;=$B$17,$AN$16+((C29-$B$16)*$C$17),IF(C29&lt;=$B$18,$AN$16+$AN$17+((C29-$B$17)*$C$18),$AN$16+$AN$17+$AN$18+((C29-$B$18)*$C$19))))+IF(C29&gt;0,$D29,0)</f>
        <v>5390</v>
      </c>
      <c r="W29" s="30">
        <f t="shared" ref="W29:W51" si="34">IF(AVERAGE(B29,C29)&lt;=$B$16,AVERAGE(B29,C29)*$C$16,IF(AVERAGE(B29,C29)&lt;=$B$17,$AN$16+((AVERAGE(B29,C29)-$B$16)*$C$17),IF(AVERAGE(B29,C29)&lt;=$B$18,$AN$16+$AN$17+((AVERAGE(B29,C29)-$B$17)*$C$18),$AN$16+$AN$17+$AN$18+((AVERAGE(B29,C29)-$B$18)*$C$19))))+IF(AVERAGE(B29,C29)&gt;0,$D29,0)</f>
        <v>3920</v>
      </c>
      <c r="X29" s="30">
        <f t="shared" ref="X29:X37" si="35">IF(F29&lt;=$H$16,F29*$I$16,IF(F29&lt;=$H$17,$AU$16+((F29-$H$16)*$I$17),IF(F29&lt;=$H$18,$AU$16+$AU$17+((F29-$H$17)*$I$18),$AU$16+$AU$17+$AU$18+((F29-$H$18)*$I$19))))+IF(F29&gt;0,$H29,0)</f>
        <v>2575</v>
      </c>
      <c r="Y29" s="30">
        <f t="shared" ref="Y29:Y51" si="36">IF(G29&lt;=$H$16,G29*$I$16,IF(G29&lt;=$H$17,$AU$16+((G29-$H$16)*$I$17),IF(G29&lt;=$H$18,$AU$16+$AU$17+((G29-$H$17)*$I$18),$AU$16+$AU$17+$AU$18+((G29-$H$18)*$I$19))))+IF(G29&gt;0,$H29,0)</f>
        <v>5490</v>
      </c>
      <c r="Z29" s="30">
        <f t="shared" ref="Z29:Z51" si="37">IF(AVERAGE(F29,G29)&lt;=$H$16,AVERAGE(F29,G29)*$I$16,IF(AVERAGE(F29,G29)&lt;=$H$17,$AU$16+((AVERAGE(F29,G29)-$H$16)*$I$17),IF(AVERAGE(F29,G29)&lt;=$H$18,$AU$16+$AU$17+((AVERAGE(F29,G29)-$H$17)*$I$18),$AU$16+$AU$17+$AU$18+((AVERAGE(F29,G29)-$H$18)*$I$19))))+IF(AVERAGE(F29,G29)&gt;0,$H29,0)</f>
        <v>4020</v>
      </c>
      <c r="AA29" s="30">
        <f t="shared" ref="AA29:AA37" si="38">IF(J29&lt;=$N$16,J29*$O$16,IF(J29&lt;=$N$17,$BB$16+((J29-$N$16)*$O$17),IF(J29&lt;=$N$18,$BB$16+$BB$17+((J29-$N$17)*$O$18),$BB$16+$BB$17+$BB$18+((J29-$N$18)*$O$19))))+IF(J29&gt;0,$L29,0)</f>
        <v>3075</v>
      </c>
      <c r="AB29" s="30">
        <f t="shared" ref="AB29:AB37" si="39">IF(K29&lt;=$N$16,K29*$O$16,IF(K29&lt;=$N$17,$BB$16+((K29-$N$16)*$O$17),IF(K29&lt;=$N$18,$BB$16+$BB$17+((K29-$N$17)*$O$18),$BB$16+$BB$17+$BB$18+((K29-$N$18)*$O$19))))+IF(K29&gt;0,$L29,0)</f>
        <v>6840</v>
      </c>
      <c r="AC29" s="30">
        <f t="shared" ref="AC29:AC51" si="40">IF(AVERAGE(J29,K29)&lt;=$N$16,AVERAGE(J29,K29)*$O$16,IF(AVERAGE(J29,K29)&lt;=$N$17,$BB$16+((AVERAGE(J29,K29)-$N$16)*$O$17),IF(AVERAGE(J29,K29)&lt;=$N$18,$BB$16+$BB$17+((AVERAGE(J29,K29)-$N$17)*$O$18),$BB$16+$BB$17+$BB$18+((AVERAGE(J29,K29)-$N$18)*$O$19))))+IF(AVERAGE(J29,K29)&gt;0,$L29,0)</f>
        <v>4945</v>
      </c>
      <c r="AD29" s="30">
        <f t="shared" ref="AD29:AD51" si="41">IF(N29&lt;=$T$16,N29*$U$16,IF(N29&lt;=$T$17,$BI$16+((N29-$T$16)*$U$17),IF(N29&lt;=$T$18,$BI$16+$BI$17+((N29-$T$17)*$U$18),$BI$16+$BI$17+$BI$18+((N29-$T$18)*$U$19))))+IF(N29&gt;0,$P29,0)</f>
        <v>5275</v>
      </c>
      <c r="AE29" s="30">
        <f t="shared" ref="AE29:AE51" si="42">IF(O29&lt;=$T$16,O29*$U$16,IF(O29&lt;=$T$17,$BI$16+((O29-$T$16)*$U$17),IF(O29&lt;=$T$18,$BI$16+$BI$17+((O29-$T$17)*$U$18),$BI$16+$BI$17+$BI$18+((O29-$T$18)*$U$19))))+IF(O29&gt;0,$P29,0)</f>
        <v>8190</v>
      </c>
      <c r="AF29" s="30">
        <f t="shared" ref="AF29:AF51" si="43">IF(AVERAGE(N29,O29)&lt;=$T$16,AVERAGE(N29,O29)*$U$16,IF(AVERAGE(N29,O29)&lt;=$T$17,$BI$16+((AVERAGE(N29,O29)-$T$16)*$U$17),IF(AVERAGE(N29,O29)&lt;=$T$18,$BI$16+$BI$17+((AVERAGE(N29,O29)-$T$17)*$U$18),$BI$16+$BI$17+$BI$18+((AVERAGE(N29,O29)-$T$18)*$U$19))))+IF(AVERAGE(N29,O29)&gt;0,$P29,0)</f>
        <v>6720</v>
      </c>
      <c r="AL29" s="30">
        <f t="shared" ref="AL29:AL51" si="44">IF(S29&lt;=$B$16,S29*$C$16,IF(S29&lt;=$B$17,$AN$16+((S29-$B$16)*$C$17),IF(S29&lt;=$B$18,$AN$16+$AN$17+((S29-$B$17)*$C$18),$AN$16+$AN$17+$AN$18+((S29-$B$18)*$C$19))))+IF(S29&gt;0,$D29,0)</f>
        <v>0</v>
      </c>
      <c r="AM29" s="30">
        <f t="shared" ref="AM29:AM51" si="45">IF(S29&lt;=$H$16,S29*$I$16,IF(U29&lt;=$H$17,$AU$16+((S29-$H$16)*$I$17),IF(S29&lt;=$H$18,$AU$16+$AU$17+((S29-$H$17)*$I$18),$AU$16+$AU$17+$AU$18+((S29-$H$18)*$I$19))))+IF(S29&gt;0,$H29,0)</f>
        <v>0</v>
      </c>
      <c r="AN29" s="30">
        <f t="shared" ref="AN29:AN51" si="46">IF(S29&lt;=$N$16,S29*$O$16,IF(S29&lt;=$N$17,$BB$16+((S29-$N$16)*$O$17),IF(S29&lt;=$N$18,$BB$16+$BB$17+((S29-$N$17)*$O$18),$BB$16+$BB$17+$BB$18+((S29-$N$18)*$O$19))))+IF(S29&gt;0,$L29,0)</f>
        <v>0</v>
      </c>
      <c r="AO29" s="30">
        <f t="shared" ref="AO29:AO51" si="47">IF(S29&lt;=$T$16,S29*$U$16,IF(S29&lt;=$T$17,$BI$16+((S29-$T$16)*$U$17),IF(S29&lt;=$T$18,$BI$16+$BI$17+((S29-$T$17)*$U$18),$BI$16+$BI$17+$BI$18+((S29-$T$18)*$U$19))))+IF(S29&gt;0,$P29,0)</f>
        <v>0</v>
      </c>
      <c r="AP29" s="31">
        <f t="shared" ref="AP29:AP51" si="48">AT29*E29</f>
        <v>0</v>
      </c>
      <c r="AQ29" s="31">
        <f t="shared" ref="AQ29:AQ51" si="49">AT29*I29</f>
        <v>0</v>
      </c>
      <c r="AR29" s="31">
        <f t="shared" ref="AR29:AR51" si="50">AT29*M29</f>
        <v>0</v>
      </c>
      <c r="AS29" s="31">
        <f t="shared" ref="AS29:AS51" si="51">AT29*Q29</f>
        <v>0</v>
      </c>
      <c r="AT29" s="31">
        <f>IF(S28=0,IF(S29&gt;0,1,0),0)</f>
        <v>0</v>
      </c>
    </row>
    <row r="30" spans="1:64" x14ac:dyDescent="0.25">
      <c r="A30" s="25" t="s">
        <v>19</v>
      </c>
      <c r="B30" s="5">
        <v>80</v>
      </c>
      <c r="C30" s="5">
        <v>250</v>
      </c>
      <c r="D30" s="35">
        <f t="shared" si="24"/>
        <v>1200</v>
      </c>
      <c r="E30" s="35">
        <f t="shared" si="25"/>
        <v>12000</v>
      </c>
      <c r="F30" s="5">
        <v>80</v>
      </c>
      <c r="G30" s="5">
        <v>250</v>
      </c>
      <c r="H30" s="35">
        <f t="shared" si="26"/>
        <v>1300</v>
      </c>
      <c r="I30" s="35">
        <f t="shared" si="27"/>
        <v>13000</v>
      </c>
      <c r="J30" s="5">
        <v>80</v>
      </c>
      <c r="K30" s="5">
        <v>250</v>
      </c>
      <c r="L30" s="35">
        <f t="shared" si="28"/>
        <v>1400</v>
      </c>
      <c r="M30" s="35">
        <f t="shared" si="29"/>
        <v>14000</v>
      </c>
      <c r="N30" s="5">
        <v>80</v>
      </c>
      <c r="O30" s="5">
        <v>250</v>
      </c>
      <c r="P30" s="35">
        <f t="shared" si="30"/>
        <v>4000</v>
      </c>
      <c r="Q30" s="35">
        <f t="shared" si="31"/>
        <v>18000</v>
      </c>
      <c r="S30" s="36">
        <v>0</v>
      </c>
      <c r="U30" s="30">
        <f t="shared" si="32"/>
        <v>2475</v>
      </c>
      <c r="V30" s="30">
        <f t="shared" si="33"/>
        <v>5390</v>
      </c>
      <c r="W30" s="30">
        <f t="shared" si="34"/>
        <v>3920</v>
      </c>
      <c r="X30" s="30">
        <f t="shared" si="35"/>
        <v>2575</v>
      </c>
      <c r="Y30" s="30">
        <f t="shared" si="36"/>
        <v>5490</v>
      </c>
      <c r="Z30" s="30">
        <f t="shared" si="37"/>
        <v>4020</v>
      </c>
      <c r="AA30" s="30">
        <f t="shared" si="38"/>
        <v>3075</v>
      </c>
      <c r="AB30" s="30">
        <f t="shared" si="39"/>
        <v>6840</v>
      </c>
      <c r="AC30" s="30">
        <f t="shared" si="40"/>
        <v>4945</v>
      </c>
      <c r="AD30" s="30">
        <f t="shared" si="41"/>
        <v>5275</v>
      </c>
      <c r="AE30" s="30">
        <f t="shared" si="42"/>
        <v>8190</v>
      </c>
      <c r="AF30" s="30">
        <f t="shared" si="43"/>
        <v>6720</v>
      </c>
      <c r="AL30" s="30">
        <f t="shared" si="44"/>
        <v>0</v>
      </c>
      <c r="AM30" s="30">
        <f t="shared" si="45"/>
        <v>0</v>
      </c>
      <c r="AN30" s="30">
        <f t="shared" si="46"/>
        <v>0</v>
      </c>
      <c r="AO30" s="30">
        <f t="shared" si="47"/>
        <v>0</v>
      </c>
      <c r="AP30" s="31">
        <f t="shared" si="48"/>
        <v>0</v>
      </c>
      <c r="AQ30" s="31">
        <f t="shared" si="49"/>
        <v>0</v>
      </c>
      <c r="AR30" s="31">
        <f t="shared" si="50"/>
        <v>0</v>
      </c>
      <c r="AS30" s="31">
        <f t="shared" si="51"/>
        <v>0</v>
      </c>
      <c r="AT30" s="31">
        <f t="shared" ref="AT30:AT51" si="52">IF(S29=0,IF(S30&gt;0,1,0),0)</f>
        <v>0</v>
      </c>
    </row>
    <row r="31" spans="1:64" x14ac:dyDescent="0.25">
      <c r="A31" s="25" t="s">
        <v>20</v>
      </c>
      <c r="B31" s="5">
        <v>80</v>
      </c>
      <c r="C31" s="5">
        <v>250</v>
      </c>
      <c r="D31" s="35">
        <f t="shared" si="24"/>
        <v>1200</v>
      </c>
      <c r="E31" s="35">
        <f t="shared" si="25"/>
        <v>12000</v>
      </c>
      <c r="F31" s="5">
        <v>80</v>
      </c>
      <c r="G31" s="5">
        <v>250</v>
      </c>
      <c r="H31" s="35">
        <f t="shared" si="26"/>
        <v>1300</v>
      </c>
      <c r="I31" s="35">
        <f t="shared" si="27"/>
        <v>13000</v>
      </c>
      <c r="J31" s="5">
        <v>80</v>
      </c>
      <c r="K31" s="5">
        <v>250</v>
      </c>
      <c r="L31" s="35">
        <f t="shared" si="28"/>
        <v>1400</v>
      </c>
      <c r="M31" s="35">
        <f t="shared" si="29"/>
        <v>14000</v>
      </c>
      <c r="N31" s="5">
        <v>80</v>
      </c>
      <c r="O31" s="5">
        <v>250</v>
      </c>
      <c r="P31" s="35">
        <f t="shared" si="30"/>
        <v>4000</v>
      </c>
      <c r="Q31" s="35">
        <f t="shared" si="31"/>
        <v>18000</v>
      </c>
      <c r="S31" s="36">
        <v>0</v>
      </c>
      <c r="U31" s="30">
        <f t="shared" si="32"/>
        <v>2475</v>
      </c>
      <c r="V31" s="30">
        <f t="shared" si="33"/>
        <v>5390</v>
      </c>
      <c r="W31" s="30">
        <f t="shared" si="34"/>
        <v>3920</v>
      </c>
      <c r="X31" s="30">
        <f t="shared" si="35"/>
        <v>2575</v>
      </c>
      <c r="Y31" s="30">
        <f t="shared" si="36"/>
        <v>5490</v>
      </c>
      <c r="Z31" s="30">
        <f t="shared" si="37"/>
        <v>4020</v>
      </c>
      <c r="AA31" s="30">
        <f t="shared" si="38"/>
        <v>3075</v>
      </c>
      <c r="AB31" s="30">
        <f t="shared" si="39"/>
        <v>6840</v>
      </c>
      <c r="AC31" s="30">
        <f t="shared" si="40"/>
        <v>4945</v>
      </c>
      <c r="AD31" s="30">
        <f t="shared" si="41"/>
        <v>5275</v>
      </c>
      <c r="AE31" s="30">
        <f t="shared" si="42"/>
        <v>8190</v>
      </c>
      <c r="AF31" s="30">
        <f t="shared" si="43"/>
        <v>6720</v>
      </c>
      <c r="AL31" s="30">
        <f t="shared" si="44"/>
        <v>0</v>
      </c>
      <c r="AM31" s="30">
        <f t="shared" si="45"/>
        <v>0</v>
      </c>
      <c r="AN31" s="30">
        <f t="shared" si="46"/>
        <v>0</v>
      </c>
      <c r="AO31" s="30">
        <f t="shared" si="47"/>
        <v>0</v>
      </c>
      <c r="AP31" s="31">
        <f t="shared" si="48"/>
        <v>0</v>
      </c>
      <c r="AQ31" s="31">
        <f t="shared" si="49"/>
        <v>0</v>
      </c>
      <c r="AR31" s="31">
        <f t="shared" si="50"/>
        <v>0</v>
      </c>
      <c r="AS31" s="31">
        <f t="shared" si="51"/>
        <v>0</v>
      </c>
      <c r="AT31" s="31">
        <f t="shared" si="52"/>
        <v>0</v>
      </c>
    </row>
    <row r="32" spans="1:64" x14ac:dyDescent="0.25">
      <c r="A32" s="25" t="s">
        <v>21</v>
      </c>
      <c r="B32" s="5">
        <v>80</v>
      </c>
      <c r="C32" s="5">
        <v>250</v>
      </c>
      <c r="D32" s="35">
        <f t="shared" si="24"/>
        <v>1200</v>
      </c>
      <c r="E32" s="35">
        <f t="shared" si="25"/>
        <v>12000</v>
      </c>
      <c r="F32" s="5">
        <v>80</v>
      </c>
      <c r="G32" s="5">
        <v>250</v>
      </c>
      <c r="H32" s="35">
        <f t="shared" si="26"/>
        <v>1300</v>
      </c>
      <c r="I32" s="35">
        <f t="shared" si="27"/>
        <v>13000</v>
      </c>
      <c r="J32" s="5">
        <v>80</v>
      </c>
      <c r="K32" s="5">
        <v>250</v>
      </c>
      <c r="L32" s="35">
        <f t="shared" si="28"/>
        <v>1400</v>
      </c>
      <c r="M32" s="35">
        <f t="shared" si="29"/>
        <v>14000</v>
      </c>
      <c r="N32" s="5">
        <v>80</v>
      </c>
      <c r="O32" s="5">
        <v>250</v>
      </c>
      <c r="P32" s="35">
        <f t="shared" si="30"/>
        <v>4000</v>
      </c>
      <c r="Q32" s="35">
        <f t="shared" si="31"/>
        <v>18000</v>
      </c>
      <c r="S32" s="36">
        <v>150</v>
      </c>
      <c r="U32" s="30">
        <f t="shared" si="32"/>
        <v>2475</v>
      </c>
      <c r="V32" s="30">
        <f t="shared" si="33"/>
        <v>5390</v>
      </c>
      <c r="W32" s="30">
        <f t="shared" si="34"/>
        <v>3920</v>
      </c>
      <c r="X32" s="30">
        <f t="shared" si="35"/>
        <v>2575</v>
      </c>
      <c r="Y32" s="30">
        <f t="shared" si="36"/>
        <v>5490</v>
      </c>
      <c r="Z32" s="30">
        <f t="shared" si="37"/>
        <v>4020</v>
      </c>
      <c r="AA32" s="30">
        <f t="shared" si="38"/>
        <v>3075</v>
      </c>
      <c r="AB32" s="30">
        <f t="shared" si="39"/>
        <v>6840</v>
      </c>
      <c r="AC32" s="30">
        <f t="shared" si="40"/>
        <v>4945</v>
      </c>
      <c r="AD32" s="30">
        <f t="shared" si="41"/>
        <v>5275</v>
      </c>
      <c r="AE32" s="30">
        <f t="shared" si="42"/>
        <v>8190</v>
      </c>
      <c r="AF32" s="30">
        <f t="shared" si="43"/>
        <v>6720</v>
      </c>
      <c r="AL32" s="30">
        <f t="shared" si="44"/>
        <v>3665</v>
      </c>
      <c r="AM32" s="30">
        <f t="shared" si="45"/>
        <v>3765</v>
      </c>
      <c r="AN32" s="30">
        <f t="shared" si="46"/>
        <v>4615</v>
      </c>
      <c r="AO32" s="30">
        <f t="shared" si="47"/>
        <v>6465</v>
      </c>
      <c r="AP32" s="31">
        <f t="shared" si="48"/>
        <v>12000</v>
      </c>
      <c r="AQ32" s="31">
        <f t="shared" si="49"/>
        <v>13000</v>
      </c>
      <c r="AR32" s="31">
        <f t="shared" si="50"/>
        <v>14000</v>
      </c>
      <c r="AS32" s="31">
        <f t="shared" si="51"/>
        <v>18000</v>
      </c>
      <c r="AT32" s="31">
        <f t="shared" si="52"/>
        <v>1</v>
      </c>
    </row>
    <row r="33" spans="1:46" x14ac:dyDescent="0.25">
      <c r="A33" s="25" t="s">
        <v>22</v>
      </c>
      <c r="B33" s="5">
        <v>80</v>
      </c>
      <c r="C33" s="5">
        <v>250</v>
      </c>
      <c r="D33" s="35">
        <f t="shared" si="24"/>
        <v>1200</v>
      </c>
      <c r="E33" s="35">
        <f t="shared" si="25"/>
        <v>12000</v>
      </c>
      <c r="F33" s="5">
        <v>80</v>
      </c>
      <c r="G33" s="5">
        <v>250</v>
      </c>
      <c r="H33" s="35">
        <f t="shared" si="26"/>
        <v>1300</v>
      </c>
      <c r="I33" s="35">
        <f t="shared" si="27"/>
        <v>13000</v>
      </c>
      <c r="J33" s="5">
        <v>80</v>
      </c>
      <c r="K33" s="5">
        <v>250</v>
      </c>
      <c r="L33" s="35">
        <f t="shared" si="28"/>
        <v>1400</v>
      </c>
      <c r="M33" s="35">
        <f t="shared" si="29"/>
        <v>14000</v>
      </c>
      <c r="N33" s="5">
        <v>80</v>
      </c>
      <c r="O33" s="5">
        <v>250</v>
      </c>
      <c r="P33" s="35">
        <f t="shared" si="30"/>
        <v>4000</v>
      </c>
      <c r="Q33" s="35">
        <f t="shared" si="31"/>
        <v>18000</v>
      </c>
      <c r="S33" s="36">
        <v>150</v>
      </c>
      <c r="U33" s="30">
        <f t="shared" si="32"/>
        <v>2475</v>
      </c>
      <c r="V33" s="30">
        <f t="shared" si="33"/>
        <v>5390</v>
      </c>
      <c r="W33" s="30">
        <f t="shared" si="34"/>
        <v>3920</v>
      </c>
      <c r="X33" s="30">
        <f t="shared" si="35"/>
        <v>2575</v>
      </c>
      <c r="Y33" s="30">
        <f t="shared" si="36"/>
        <v>5490</v>
      </c>
      <c r="Z33" s="30">
        <f t="shared" si="37"/>
        <v>4020</v>
      </c>
      <c r="AA33" s="30">
        <f t="shared" si="38"/>
        <v>3075</v>
      </c>
      <c r="AB33" s="30">
        <f t="shared" si="39"/>
        <v>6840</v>
      </c>
      <c r="AC33" s="30">
        <f t="shared" si="40"/>
        <v>4945</v>
      </c>
      <c r="AD33" s="30">
        <f t="shared" si="41"/>
        <v>5275</v>
      </c>
      <c r="AE33" s="30">
        <f t="shared" si="42"/>
        <v>8190</v>
      </c>
      <c r="AF33" s="30">
        <f t="shared" si="43"/>
        <v>6720</v>
      </c>
      <c r="AL33" s="30">
        <f t="shared" si="44"/>
        <v>3665</v>
      </c>
      <c r="AM33" s="30">
        <f t="shared" si="45"/>
        <v>3765</v>
      </c>
      <c r="AN33" s="30">
        <f t="shared" si="46"/>
        <v>4615</v>
      </c>
      <c r="AO33" s="30">
        <f t="shared" si="47"/>
        <v>6465</v>
      </c>
      <c r="AP33" s="31">
        <f t="shared" si="48"/>
        <v>0</v>
      </c>
      <c r="AQ33" s="31">
        <f t="shared" si="49"/>
        <v>0</v>
      </c>
      <c r="AR33" s="31">
        <f t="shared" si="50"/>
        <v>0</v>
      </c>
      <c r="AS33" s="31">
        <f t="shared" si="51"/>
        <v>0</v>
      </c>
      <c r="AT33" s="31">
        <f t="shared" si="52"/>
        <v>0</v>
      </c>
    </row>
    <row r="34" spans="1:46" x14ac:dyDescent="0.25">
      <c r="A34" s="25" t="s">
        <v>23</v>
      </c>
      <c r="B34" s="5">
        <v>80</v>
      </c>
      <c r="C34" s="5">
        <v>250</v>
      </c>
      <c r="D34" s="35">
        <f t="shared" si="24"/>
        <v>1200</v>
      </c>
      <c r="E34" s="35">
        <f t="shared" si="25"/>
        <v>12000</v>
      </c>
      <c r="F34" s="5">
        <v>80</v>
      </c>
      <c r="G34" s="5">
        <v>250</v>
      </c>
      <c r="H34" s="35">
        <f t="shared" si="26"/>
        <v>1300</v>
      </c>
      <c r="I34" s="35">
        <f t="shared" si="27"/>
        <v>13000</v>
      </c>
      <c r="J34" s="5">
        <v>80</v>
      </c>
      <c r="K34" s="5">
        <v>250</v>
      </c>
      <c r="L34" s="35">
        <f t="shared" si="28"/>
        <v>1400</v>
      </c>
      <c r="M34" s="35">
        <f t="shared" si="29"/>
        <v>14000</v>
      </c>
      <c r="N34" s="5">
        <v>80</v>
      </c>
      <c r="O34" s="5">
        <v>250</v>
      </c>
      <c r="P34" s="35">
        <f t="shared" si="30"/>
        <v>4000</v>
      </c>
      <c r="Q34" s="35">
        <f t="shared" si="31"/>
        <v>18000</v>
      </c>
      <c r="S34" s="36">
        <v>150</v>
      </c>
      <c r="U34" s="30">
        <f t="shared" si="32"/>
        <v>2475</v>
      </c>
      <c r="V34" s="30">
        <f t="shared" si="33"/>
        <v>5390</v>
      </c>
      <c r="W34" s="30">
        <f t="shared" si="34"/>
        <v>3920</v>
      </c>
      <c r="X34" s="30">
        <f t="shared" si="35"/>
        <v>2575</v>
      </c>
      <c r="Y34" s="30">
        <f t="shared" si="36"/>
        <v>5490</v>
      </c>
      <c r="Z34" s="30">
        <f t="shared" si="37"/>
        <v>4020</v>
      </c>
      <c r="AA34" s="30">
        <f t="shared" si="38"/>
        <v>3075</v>
      </c>
      <c r="AB34" s="30">
        <f t="shared" si="39"/>
        <v>6840</v>
      </c>
      <c r="AC34" s="30">
        <f t="shared" si="40"/>
        <v>4945</v>
      </c>
      <c r="AD34" s="30">
        <f t="shared" si="41"/>
        <v>5275</v>
      </c>
      <c r="AE34" s="30">
        <f t="shared" si="42"/>
        <v>8190</v>
      </c>
      <c r="AF34" s="30">
        <f t="shared" si="43"/>
        <v>6720</v>
      </c>
      <c r="AL34" s="30">
        <f t="shared" si="44"/>
        <v>3665</v>
      </c>
      <c r="AM34" s="30">
        <f t="shared" si="45"/>
        <v>3765</v>
      </c>
      <c r="AN34" s="30">
        <f t="shared" si="46"/>
        <v>4615</v>
      </c>
      <c r="AO34" s="30">
        <f t="shared" si="47"/>
        <v>6465</v>
      </c>
      <c r="AP34" s="31">
        <f t="shared" si="48"/>
        <v>0</v>
      </c>
      <c r="AQ34" s="31">
        <f t="shared" si="49"/>
        <v>0</v>
      </c>
      <c r="AR34" s="31">
        <f t="shared" si="50"/>
        <v>0</v>
      </c>
      <c r="AS34" s="31">
        <f t="shared" si="51"/>
        <v>0</v>
      </c>
      <c r="AT34" s="31">
        <f t="shared" si="52"/>
        <v>0</v>
      </c>
    </row>
    <row r="35" spans="1:46" x14ac:dyDescent="0.25">
      <c r="A35" s="25" t="s">
        <v>24</v>
      </c>
      <c r="B35" s="5">
        <v>80</v>
      </c>
      <c r="C35" s="5">
        <v>250</v>
      </c>
      <c r="D35" s="35">
        <f t="shared" si="24"/>
        <v>1200</v>
      </c>
      <c r="E35" s="35">
        <f t="shared" si="25"/>
        <v>12000</v>
      </c>
      <c r="F35" s="5">
        <v>80</v>
      </c>
      <c r="G35" s="5">
        <v>250</v>
      </c>
      <c r="H35" s="35">
        <f t="shared" si="26"/>
        <v>1300</v>
      </c>
      <c r="I35" s="35">
        <f t="shared" si="27"/>
        <v>13000</v>
      </c>
      <c r="J35" s="5">
        <v>80</v>
      </c>
      <c r="K35" s="5">
        <v>250</v>
      </c>
      <c r="L35" s="35">
        <f t="shared" si="28"/>
        <v>1400</v>
      </c>
      <c r="M35" s="35">
        <f t="shared" si="29"/>
        <v>14000</v>
      </c>
      <c r="N35" s="5">
        <v>80</v>
      </c>
      <c r="O35" s="5">
        <v>250</v>
      </c>
      <c r="P35" s="35">
        <f t="shared" si="30"/>
        <v>4000</v>
      </c>
      <c r="Q35" s="35">
        <f t="shared" si="31"/>
        <v>18000</v>
      </c>
      <c r="S35" s="36">
        <v>150</v>
      </c>
      <c r="U35" s="30">
        <f t="shared" si="32"/>
        <v>2475</v>
      </c>
      <c r="V35" s="30">
        <f t="shared" si="33"/>
        <v>5390</v>
      </c>
      <c r="W35" s="30">
        <f t="shared" si="34"/>
        <v>3920</v>
      </c>
      <c r="X35" s="30">
        <f t="shared" si="35"/>
        <v>2575</v>
      </c>
      <c r="Y35" s="30">
        <f t="shared" si="36"/>
        <v>5490</v>
      </c>
      <c r="Z35" s="30">
        <f t="shared" si="37"/>
        <v>4020</v>
      </c>
      <c r="AA35" s="30">
        <f t="shared" si="38"/>
        <v>3075</v>
      </c>
      <c r="AB35" s="30">
        <f t="shared" si="39"/>
        <v>6840</v>
      </c>
      <c r="AC35" s="30">
        <f t="shared" si="40"/>
        <v>4945</v>
      </c>
      <c r="AD35" s="30">
        <f t="shared" si="41"/>
        <v>5275</v>
      </c>
      <c r="AE35" s="30">
        <f t="shared" si="42"/>
        <v>8190</v>
      </c>
      <c r="AF35" s="30">
        <f t="shared" si="43"/>
        <v>6720</v>
      </c>
      <c r="AL35" s="30">
        <f t="shared" si="44"/>
        <v>3665</v>
      </c>
      <c r="AM35" s="30">
        <f t="shared" si="45"/>
        <v>3765</v>
      </c>
      <c r="AN35" s="30">
        <f t="shared" si="46"/>
        <v>4615</v>
      </c>
      <c r="AO35" s="30">
        <f t="shared" si="47"/>
        <v>6465</v>
      </c>
      <c r="AP35" s="31">
        <f t="shared" si="48"/>
        <v>0</v>
      </c>
      <c r="AQ35" s="31">
        <f t="shared" si="49"/>
        <v>0</v>
      </c>
      <c r="AR35" s="31">
        <f t="shared" si="50"/>
        <v>0</v>
      </c>
      <c r="AS35" s="31">
        <f t="shared" si="51"/>
        <v>0</v>
      </c>
      <c r="AT35" s="31">
        <f t="shared" si="52"/>
        <v>0</v>
      </c>
    </row>
    <row r="36" spans="1:46" x14ac:dyDescent="0.25">
      <c r="A36" s="25" t="s">
        <v>25</v>
      </c>
      <c r="B36" s="5">
        <v>80</v>
      </c>
      <c r="C36" s="5">
        <v>250</v>
      </c>
      <c r="D36" s="35">
        <f t="shared" si="24"/>
        <v>1200</v>
      </c>
      <c r="E36" s="35">
        <f t="shared" si="25"/>
        <v>12000</v>
      </c>
      <c r="F36" s="5">
        <v>80</v>
      </c>
      <c r="G36" s="5">
        <v>250</v>
      </c>
      <c r="H36" s="35">
        <f t="shared" si="26"/>
        <v>1300</v>
      </c>
      <c r="I36" s="35">
        <f t="shared" si="27"/>
        <v>13000</v>
      </c>
      <c r="J36" s="5">
        <v>80</v>
      </c>
      <c r="K36" s="5">
        <v>250</v>
      </c>
      <c r="L36" s="35">
        <f t="shared" si="28"/>
        <v>1400</v>
      </c>
      <c r="M36" s="35">
        <f t="shared" si="29"/>
        <v>14000</v>
      </c>
      <c r="N36" s="5">
        <v>80</v>
      </c>
      <c r="O36" s="5">
        <v>250</v>
      </c>
      <c r="P36" s="35">
        <f t="shared" si="30"/>
        <v>4000</v>
      </c>
      <c r="Q36" s="35">
        <f t="shared" si="31"/>
        <v>18000</v>
      </c>
      <c r="S36" s="36">
        <v>150</v>
      </c>
      <c r="U36" s="30">
        <f t="shared" si="32"/>
        <v>2475</v>
      </c>
      <c r="V36" s="30">
        <f t="shared" si="33"/>
        <v>5390</v>
      </c>
      <c r="W36" s="30">
        <f t="shared" si="34"/>
        <v>3920</v>
      </c>
      <c r="X36" s="30">
        <f t="shared" si="35"/>
        <v>2575</v>
      </c>
      <c r="Y36" s="30">
        <f t="shared" si="36"/>
        <v>5490</v>
      </c>
      <c r="Z36" s="30">
        <f t="shared" si="37"/>
        <v>4020</v>
      </c>
      <c r="AA36" s="30">
        <f t="shared" si="38"/>
        <v>3075</v>
      </c>
      <c r="AB36" s="30">
        <f t="shared" si="39"/>
        <v>6840</v>
      </c>
      <c r="AC36" s="30">
        <f t="shared" si="40"/>
        <v>4945</v>
      </c>
      <c r="AD36" s="30">
        <f t="shared" si="41"/>
        <v>5275</v>
      </c>
      <c r="AE36" s="30">
        <f t="shared" si="42"/>
        <v>8190</v>
      </c>
      <c r="AF36" s="30">
        <f t="shared" si="43"/>
        <v>6720</v>
      </c>
      <c r="AL36" s="30">
        <f t="shared" si="44"/>
        <v>3665</v>
      </c>
      <c r="AM36" s="30">
        <f t="shared" si="45"/>
        <v>3765</v>
      </c>
      <c r="AN36" s="30">
        <f t="shared" si="46"/>
        <v>4615</v>
      </c>
      <c r="AO36" s="30">
        <f t="shared" si="47"/>
        <v>6465</v>
      </c>
      <c r="AP36" s="31">
        <f t="shared" si="48"/>
        <v>0</v>
      </c>
      <c r="AQ36" s="31">
        <f t="shared" si="49"/>
        <v>0</v>
      </c>
      <c r="AR36" s="31">
        <f t="shared" si="50"/>
        <v>0</v>
      </c>
      <c r="AS36" s="31">
        <f t="shared" si="51"/>
        <v>0</v>
      </c>
      <c r="AT36" s="31">
        <f t="shared" si="52"/>
        <v>0</v>
      </c>
    </row>
    <row r="37" spans="1:46" x14ac:dyDescent="0.25">
      <c r="A37" s="25" t="s">
        <v>26</v>
      </c>
      <c r="B37" s="5">
        <v>80</v>
      </c>
      <c r="C37" s="5">
        <v>250</v>
      </c>
      <c r="D37" s="35">
        <f t="shared" si="24"/>
        <v>1200</v>
      </c>
      <c r="E37" s="35">
        <f t="shared" si="25"/>
        <v>12000</v>
      </c>
      <c r="F37" s="5">
        <v>80</v>
      </c>
      <c r="G37" s="5">
        <v>250</v>
      </c>
      <c r="H37" s="35">
        <f t="shared" si="26"/>
        <v>1300</v>
      </c>
      <c r="I37" s="35">
        <f t="shared" si="27"/>
        <v>13000</v>
      </c>
      <c r="J37" s="5">
        <v>80</v>
      </c>
      <c r="K37" s="5">
        <v>250</v>
      </c>
      <c r="L37" s="35">
        <f t="shared" si="28"/>
        <v>1400</v>
      </c>
      <c r="M37" s="35">
        <f t="shared" si="29"/>
        <v>14000</v>
      </c>
      <c r="N37" s="5">
        <v>80</v>
      </c>
      <c r="O37" s="5">
        <v>250</v>
      </c>
      <c r="P37" s="35">
        <f t="shared" si="30"/>
        <v>4000</v>
      </c>
      <c r="Q37" s="35">
        <f t="shared" si="31"/>
        <v>18000</v>
      </c>
      <c r="S37" s="36">
        <v>150</v>
      </c>
      <c r="U37" s="30">
        <f t="shared" si="32"/>
        <v>2475</v>
      </c>
      <c r="V37" s="30">
        <f t="shared" si="33"/>
        <v>5390</v>
      </c>
      <c r="W37" s="30">
        <f t="shared" si="34"/>
        <v>3920</v>
      </c>
      <c r="X37" s="30">
        <f t="shared" si="35"/>
        <v>2575</v>
      </c>
      <c r="Y37" s="30">
        <f t="shared" si="36"/>
        <v>5490</v>
      </c>
      <c r="Z37" s="30">
        <f t="shared" si="37"/>
        <v>4020</v>
      </c>
      <c r="AA37" s="30">
        <f t="shared" si="38"/>
        <v>3075</v>
      </c>
      <c r="AB37" s="30">
        <f t="shared" si="39"/>
        <v>6840</v>
      </c>
      <c r="AC37" s="30">
        <f t="shared" si="40"/>
        <v>4945</v>
      </c>
      <c r="AD37" s="30">
        <f t="shared" si="41"/>
        <v>5275</v>
      </c>
      <c r="AE37" s="30">
        <f t="shared" si="42"/>
        <v>8190</v>
      </c>
      <c r="AF37" s="30">
        <f t="shared" si="43"/>
        <v>6720</v>
      </c>
      <c r="AL37" s="30">
        <f t="shared" si="44"/>
        <v>3665</v>
      </c>
      <c r="AM37" s="30">
        <f t="shared" si="45"/>
        <v>3765</v>
      </c>
      <c r="AN37" s="30">
        <f t="shared" si="46"/>
        <v>4615</v>
      </c>
      <c r="AO37" s="30">
        <f t="shared" si="47"/>
        <v>6465</v>
      </c>
      <c r="AP37" s="31">
        <f t="shared" si="48"/>
        <v>0</v>
      </c>
      <c r="AQ37" s="31">
        <f t="shared" si="49"/>
        <v>0</v>
      </c>
      <c r="AR37" s="31">
        <f t="shared" si="50"/>
        <v>0</v>
      </c>
      <c r="AS37" s="31">
        <f t="shared" si="51"/>
        <v>0</v>
      </c>
      <c r="AT37" s="31">
        <f t="shared" si="52"/>
        <v>0</v>
      </c>
    </row>
    <row r="38" spans="1:46" x14ac:dyDescent="0.25">
      <c r="A38" s="25" t="s">
        <v>27</v>
      </c>
      <c r="B38" s="5">
        <v>80</v>
      </c>
      <c r="C38" s="5">
        <v>250</v>
      </c>
      <c r="D38" s="35">
        <f t="shared" si="24"/>
        <v>1200</v>
      </c>
      <c r="E38" s="35">
        <f t="shared" si="25"/>
        <v>12000</v>
      </c>
      <c r="F38" s="5">
        <v>80</v>
      </c>
      <c r="G38" s="5">
        <v>250</v>
      </c>
      <c r="H38" s="35">
        <f t="shared" si="26"/>
        <v>1300</v>
      </c>
      <c r="I38" s="35">
        <f t="shared" si="27"/>
        <v>13000</v>
      </c>
      <c r="J38" s="5">
        <v>80</v>
      </c>
      <c r="K38" s="5">
        <v>250</v>
      </c>
      <c r="L38" s="35">
        <f t="shared" si="28"/>
        <v>1400</v>
      </c>
      <c r="M38" s="35">
        <f t="shared" si="29"/>
        <v>14000</v>
      </c>
      <c r="N38" s="5">
        <v>80</v>
      </c>
      <c r="O38" s="5">
        <v>250</v>
      </c>
      <c r="P38" s="35">
        <f t="shared" si="30"/>
        <v>4000</v>
      </c>
      <c r="Q38" s="35">
        <f t="shared" si="31"/>
        <v>18000</v>
      </c>
      <c r="S38" s="36">
        <v>150</v>
      </c>
      <c r="U38" s="30">
        <f>IF(B38&lt;=$D$16,B38*$E$16,IF(B38&lt;=$D$17,$AQ$16+((B38-$D$16)*$E$17),IF(B38&lt;=$D$18,$AQ$16+$AQ$17+((B38-$D$17)*$E$18),$AQ$16+$AQ$17+$AQ$18+((B38-$D$18)*$E$19))))+IF(B38&gt;0,$D38,0)</f>
        <v>2875</v>
      </c>
      <c r="V38" s="30">
        <f t="shared" ref="V38:V49" si="53">IF(C38&lt;=$D$16,C38*$E$16,IF(C38&lt;=$D$17,$AQ$16+((C38-$D$16)*$E$17),IF(C38&lt;=$D$18,$AQ$16+$AQ$17+((C38-$D$17)*$E$18),$AQ$16+$AQ$17+$AQ$18+((C38-$D$18)*$E$19))))+IF(C38&gt;0,$D38,0)</f>
        <v>6690</v>
      </c>
      <c r="W38" s="30">
        <f>IF(AVERAGE(B38,C38)&lt;=$D$16,AVERAGE(B38,C38)*$E$16,IF(AVERAGE(B38,C38)&lt;=$D$17,$AQ$16+((AVERAGE(B38,C38)-$D$16)*$E$17),IF(AVERAGE(B38,C38)&lt;=$D$18,$AQ$16+$AQ$17+((AVERAGE(B38,C38)-$D$17)*$E$18),$AQ$16+$AQ$17+$AQ$18+((AVERAGE(B38,C38)-$D$18)*$E$19))))+IF(AVERAGE(B38,C38)&gt;0,$D38,0)</f>
        <v>4745</v>
      </c>
      <c r="X38" s="30">
        <f>IF(F38&lt;=$J$16,F38*$K$16,IF(F38&lt;=$J$17,$AX$16+((F38-$J$16)*$K$17),IF(F38&lt;=$J$18,$AX$16+$AX$17+((F38-$J$17)*$K$18),$AX$16+$AX$17+$AX$18+((F38-$J$18)*$K$19))))+IF(F38&gt;0,$D38,0)</f>
        <v>6925</v>
      </c>
      <c r="Y38" s="30">
        <f>IF(G38&lt;=$J$16,G38*$K$16,IF(G38&lt;=$J$17,$AX$16+((G38-$J$16)*$K$17),IF(G38&lt;=$J$18,$AX$16+$AX$17+((G38-$J$17)*$K$18),$AX$16+$AX$17+$AX$18+((G38-$J$18)*$K$19))))+IF(G38&gt;0,$JH38,0)</f>
        <v>23975</v>
      </c>
      <c r="Z38" s="30">
        <f>IF(AVERAGE(F38,G38)&lt;=$J$16,AVERAGE(F38,G38)*$K$16,IF(AVERAGE(F38,G38)&lt;=$J$17,$AX$16+((AVERAGE(F38,G38)-$J$16)*$K$17),IF(AVERAGE(F38,G38)&lt;=$J$18,$AX$16+$AX$17+((AVERAGE(F38,G38)-$J$17)*$K$18),$AX$16+$AX$17+$AX$18+(AVERAGE(F38,G38)-$J$18)*$K$19)))+IF(AVERAGE(F38,G38)&gt;0,$JH38,0)</f>
        <v>14225</v>
      </c>
      <c r="AA38" s="30">
        <f>IF(J38&lt;=$P$16,J38*$Q$16,IF(J38&lt;=$P$17,$BE$16+((J38-$P$16)*$Q$17),IF(J38&lt;=$P$18,$BE$16+$BE$17+((J38-$P$17)*$Q$18),$BE$16+$BE$17+$BE$18+((J38-$P$18)*$Q$19))))+IF(J38&gt;0,$L38,0)</f>
        <v>4500</v>
      </c>
      <c r="AB38" s="30">
        <f>IF(K38&lt;=$P$16,K38*$Q$16,IF(K38&lt;=$P$17,$BE$16+((K38-$P$16)*$Q$17),IF(K38&lt;=$P$18,$BE$16+$BE$17+((K38-$P$17)*$Q$18),$BE$16+$BE$17+$BE$18+((K38-$P$18)*$Q$19))))+IF(K38&gt;0,$L38,0)</f>
        <v>11495</v>
      </c>
      <c r="AC38" s="30">
        <f>IF(AVERAGE(J38,K38)&lt;=$P$16,AVERAGE(J38,K38)*$Q$16,IF(AVERAGE(J38,K38)&lt;=$P$17,$BE$16+((AVERAGE(J38,K38)-$P$16)*$Q$17),IF(AVERAGE(J38,K38)&lt;=$P$18,$BE$16+$BE$17+((AVERAGE(J38,K38)-$P$17)*$Q$18),$BE$16+$BE$17+$BE$18+((AVERAGE(J38,K38)-$P$18)*$Q$19))))+IF(AVERAGE(J38,K38)&gt;0,$L38,0)</f>
        <v>7985</v>
      </c>
      <c r="AD38" s="30">
        <f>IF(N38&lt;=$V$16,N38*$W$16,IF(N38&lt;=$V$17,$BL$16+((N38-$V$16)*$W$17),IF(N38&lt;=$V$18,$BL$16+$BL$17+((N38-$V$17)*$W$18),$BL$16+$BL$17+$BL$18+((N38-$V$18)*$W$19))))+IF(N38&gt;0,$P38,0)</f>
        <v>5675</v>
      </c>
      <c r="AE38" s="30">
        <f>IF(O38&lt;=$V$16,O38*$W$16,IF(O38&lt;=$V$17,$BL$16+((O38-$V$16)*$W$17),IF(O38&lt;=$V$18,$BL$16+$BL$17+((O38-$V$17)*$W$18),$BL$16+$BL$17+$BL$18+((O38-$V$18)*$W$19))))+IF(O38&gt;0,$P38,0)</f>
        <v>9490</v>
      </c>
      <c r="AF38" s="30">
        <f>IF(AVERAGE(N38,O38)&lt;=$V$16,AVERAGE(N38,O38)*$W$16,IF(AVERAGE(N38,O38)&lt;=$V$17,$BL$16+((AVERAGE(N38,O38)-$V$16)*$W$17),IF(AVERAGE(N38,O38)&lt;=$V$18,$BL$16+$BL$17+((AVERAGE(N38,O38)-$V$17)*$W$18),$BL$16+$BL$17+$BL$18+((AVERAGE(N38,O38)-$V$18)*$W$19))))+IF(AVERAGE(N38,O38)&gt;0,$P38,0)</f>
        <v>7545</v>
      </c>
      <c r="AL38" s="30">
        <f>IF(S38&lt;=$D$16,S38*$E$16,IF(S38&lt;=$D$17,$AQ$16+((S38-$D$16)*$E$17),IF(S38&lt;=$D$18,$AQ$16+$AQ$17+((S38-$D$17)*$E$18),$AQ$16+$AQ$17+$AQ$18+((S38-$D$18)*$E$19))))+IF(S38&gt;0,$D38,0)</f>
        <v>4415</v>
      </c>
      <c r="AM38" s="30">
        <f>IF(S38&lt;=$J$16,U38*$K$16,IF(S38&lt;=$J$17,$AX$16+((S38-$J$16)*$K$17),IF(S38&lt;=$J$18,$AX$16+$AX$17+((S38-$J$17)*$K$18),$AX$16+$AX$17+$AX$18+((S38-$J$18)*$K$19))))+IF(S38&gt;0,$D38,0)</f>
        <v>13925</v>
      </c>
      <c r="AN38" s="30">
        <f>IF(S38&lt;=$P$16,S38*$Q$16,IF(S38&lt;=$P$17,$BE$16+((S38-$P$16)*$Q$17),IF(S38&lt;=$P$18,$BE$16+$BE$17+((S38-$P$17)*$Q$18),$BE$16+$BE$17+$BE$18+((S38-$P$18)*$Q$19))))+IF(S38&gt;0,$L38,0)</f>
        <v>7370</v>
      </c>
      <c r="AO38" s="30">
        <f>IF(S38&lt;=$V$16,S38*$W$16,IF(S38&lt;=$V$17,$BL$16+((S38-$V$16)*$W$17),IF(S38&lt;=$V$18,$BL$16+$BL$17+((S38-$V$17)*$W$18),$BL$16+$BL$17+$BL$18+((S38-$V$18)*$W$19))))+IF(S38&gt;0,$P38,0)</f>
        <v>7215</v>
      </c>
      <c r="AP38" s="31">
        <f t="shared" si="48"/>
        <v>0</v>
      </c>
      <c r="AQ38" s="31">
        <f t="shared" si="49"/>
        <v>0</v>
      </c>
      <c r="AR38" s="31">
        <f t="shared" si="50"/>
        <v>0</v>
      </c>
      <c r="AS38" s="31">
        <f t="shared" si="51"/>
        <v>0</v>
      </c>
      <c r="AT38" s="31">
        <f t="shared" si="52"/>
        <v>0</v>
      </c>
    </row>
    <row r="39" spans="1:46" x14ac:dyDescent="0.25">
      <c r="A39" s="25" t="s">
        <v>28</v>
      </c>
      <c r="B39" s="5">
        <v>80</v>
      </c>
      <c r="C39" s="5">
        <v>250</v>
      </c>
      <c r="D39" s="35">
        <f t="shared" si="24"/>
        <v>1200</v>
      </c>
      <c r="E39" s="35">
        <f t="shared" si="25"/>
        <v>12000</v>
      </c>
      <c r="F39" s="5">
        <v>80</v>
      </c>
      <c r="G39" s="5">
        <v>250</v>
      </c>
      <c r="H39" s="35">
        <f t="shared" si="26"/>
        <v>1300</v>
      </c>
      <c r="I39" s="35">
        <f t="shared" si="27"/>
        <v>13000</v>
      </c>
      <c r="J39" s="5">
        <v>80</v>
      </c>
      <c r="K39" s="5">
        <v>250</v>
      </c>
      <c r="L39" s="35">
        <f t="shared" si="28"/>
        <v>1400</v>
      </c>
      <c r="M39" s="35">
        <f t="shared" si="29"/>
        <v>14000</v>
      </c>
      <c r="N39" s="5">
        <v>80</v>
      </c>
      <c r="O39" s="5">
        <v>250</v>
      </c>
      <c r="P39" s="35">
        <f t="shared" si="30"/>
        <v>4000</v>
      </c>
      <c r="Q39" s="35">
        <f t="shared" si="31"/>
        <v>18000</v>
      </c>
      <c r="S39" s="36">
        <v>150</v>
      </c>
      <c r="U39" s="30">
        <f t="shared" ref="U39:U49" si="54">IF(B39&lt;=$D$16,B39*$E$16,IF(B39&lt;=$D$17,$AQ$16+((B39-$D$16)*$E$17),IF(B39&lt;=$D$18,$AQ$16+$AQ$17+((B39-$D$17)*$E$18),$AQ$16+$AQ$17+$AQ$18+((B39-$D$18)*$E$19))))+IF(B39&gt;0,$D39,0)</f>
        <v>2875</v>
      </c>
      <c r="V39" s="30">
        <f t="shared" si="53"/>
        <v>6690</v>
      </c>
      <c r="W39" s="30">
        <f t="shared" ref="W39:W48" si="55">IF(AVERAGE(B39,C39)&lt;=$D$16,AVERAGE(B39,C39)*$E$16,IF(AVERAGE(B39,C39)&lt;=$D$17,$AQ$16+((AVERAGE(B39,C39)-$D$16)*$E$17),IF(AVERAGE(B39,C39)&lt;=$D$18,$AQ$16+$AQ$17+((AVERAGE(B39,C39)-$D$17)*$E$18),$AQ$16+$AQ$17+$AQ$18+((AVERAGE(B39,C39)-$D$18)*$E$19))))+IF(AVERAGE(B39,C39)&gt;0,$D39,0)</f>
        <v>4745</v>
      </c>
      <c r="X39" s="30">
        <f t="shared" ref="X39:X49" si="56">IF(F39&lt;=$J$16,F39*$K$16,IF(F39&lt;=$J$17,$AX$16+((F39-$J$16)*$K$17),IF(F39&lt;=$J$18,$AX$16+$AX$17+((F39-$J$17)*$K$18),$AX$16+$AX$17+$AX$18+((F39-$J$18)*$K$19))))+IF(F39&gt;0,$D39,0)</f>
        <v>6925</v>
      </c>
      <c r="Y39" s="30">
        <f t="shared" ref="Y39:Y49" si="57">IF(G39&lt;=$J$16,G39*$K$16,IF(G39&lt;=$J$17,$AX$16+((G39-$J$16)*$K$17),IF(G39&lt;=$J$18,$AX$16+$AX$17+((G39-$J$17)*$K$18),$AX$16+$AX$17+$AX$18+((G39-$J$18)*$K$19))))+IF(G39&gt;0,$JH39,0)</f>
        <v>23975</v>
      </c>
      <c r="Z39" s="30">
        <f t="shared" ref="Z39:Z49" si="58">IF(AVERAGE(F39,G39)&lt;=$J$16,AVERAGE(F39,G39)*$K$16,IF(AVERAGE(F39,G39)&lt;=$J$17,$AX$16+((AVERAGE(F39,G39)-$J$16)*$K$17),IF(AVERAGE(F39,G39)&lt;=$J$18,$AX$16+$AX$17+((AVERAGE(F39,G39)-$J$17)*$K$18),$AX$16+$AX$17+$AX$18+(AVERAGE(F39,G39)-$J$18)*$K$19)))+IF(AVERAGE(F39,G39)&gt;0,$JH39,0)</f>
        <v>14225</v>
      </c>
      <c r="AA39" s="30">
        <f t="shared" ref="AA39:AA49" si="59">IF(J39&lt;=$P$16,J39*$Q$16,IF(J39&lt;=$P$17,$BE$16+((J39-$P$16)*$Q$17),IF(J39&lt;=$P$18,$BE$16+$BE$17+((J39-$P$17)*$Q$18),$BE$16+$BE$17+$BE$18+((J39-$P$18)*$Q$19))))+IF(J39&gt;0,$L39,0)</f>
        <v>4500</v>
      </c>
      <c r="AB39" s="30">
        <f t="shared" ref="AB39:AB49" si="60">IF(K39&lt;=$P$16,K39*$Q$16,IF(K39&lt;=$P$17,$BE$16+((K39-$P$16)*$Q$17),IF(K39&lt;=$P$18,$BE$16+$BE$17+((K39-$P$17)*$Q$18),$BE$16+$BE$17+$BE$18+((K39-$P$18)*$Q$19))))+IF(K39&gt;0,$L39,0)</f>
        <v>11495</v>
      </c>
      <c r="AC39" s="30">
        <f t="shared" ref="AC39:AC49" si="61">IF(AVERAGE(J39,K39)&lt;=$P$16,AVERAGE(J39,K39)*$Q$16,IF(AVERAGE(J39,K39)&lt;=$P$17,$BE$16+((AVERAGE(J39,K39)-$P$16)*$Q$17),IF(AVERAGE(J39,K39)&lt;=$P$18,$BE$16+$BE$17+((AVERAGE(J39,K39)-$P$17)*$Q$18),$BE$16+$BE$17+$BE$18+((AVERAGE(J39,K39)-$P$18)*$Q$19))))+IF(AVERAGE(J39,K39)&gt;0,$L39,0)</f>
        <v>7985</v>
      </c>
      <c r="AD39" s="30">
        <f t="shared" ref="AD39:AD49" si="62">IF(N39&lt;=$V$16,N39*$W$16,IF(N39&lt;=$V$17,$BL$16+((N39-$V$16)*$W$17),IF(N39&lt;=$V$18,$BL$16+$BL$17+((N39-$V$17)*$W$18),$BL$16+$BL$17+$BL$18+((N39-$V$18)*$W$19))))+IF(N39&gt;0,$P39,0)</f>
        <v>5675</v>
      </c>
      <c r="AE39" s="30">
        <f t="shared" ref="AE39:AE49" si="63">IF(O39&lt;=$V$16,O39*$W$16,IF(O39&lt;=$V$17,$BL$16+((O39-$V$16)*$W$17),IF(O39&lt;=$V$18,$BL$16+$BL$17+((O39-$V$17)*$W$18),$BL$16+$BL$17+$BL$18+((O39-$V$18)*$W$19))))+IF(O39&gt;0,$P39,0)</f>
        <v>9490</v>
      </c>
      <c r="AF39" s="30">
        <f t="shared" ref="AF39:AF49" si="64">IF(AVERAGE(N39,O39)&lt;=$V$16,AVERAGE(N39,O39)*$W$16,IF(AVERAGE(N39,O39)&lt;=$V$17,$BL$16+((AVERAGE(N39,O39)-$V$16)*$W$17),IF(AVERAGE(N39,O39)&lt;=$V$18,$BL$16+$BL$17+((AVERAGE(N39,O39)-$V$17)*$W$18),$BL$16+$BL$17+$BL$18+((AVERAGE(N39,O39)-$V$18)*$W$19))))+IF(AVERAGE(N39,O39)&gt;0,$P39,0)</f>
        <v>7545</v>
      </c>
      <c r="AL39" s="30">
        <f t="shared" ref="AL39:AL49" si="65">IF(S39&lt;=$D$16,S39*$E$16,IF(S39&lt;=$D$17,$AQ$16+((S39-$D$16)*$E$17),IF(S39&lt;=$D$18,$AQ$16+$AQ$17+((S39-$D$17)*$E$18),$AQ$16+$AQ$17+$AQ$18+((S39-$D$18)*$E$19))))+IF(S39&gt;0,$D39,0)</f>
        <v>4415</v>
      </c>
      <c r="AM39" s="30">
        <f t="shared" ref="AM39:AM49" si="66">IF(S39&lt;=$J$16,U39*$K$16,IF(S39&lt;=$J$17,$AX$16+((S39-$J$16)*$K$17),IF(S39&lt;=$J$18,$AX$16+$AX$17+((S39-$J$17)*$K$18),$AX$16+$AX$17+$AX$18+((S39-$J$18)*$K$19))))+IF(S39&gt;0,$D39,0)</f>
        <v>13925</v>
      </c>
      <c r="AN39" s="30">
        <f t="shared" ref="AN39:AN49" si="67">IF(S39&lt;=$P$16,S39*$Q$16,IF(S39&lt;=$P$17,$BE$16+((S39-$P$16)*$Q$17),IF(S39&lt;=$P$18,$BE$16+$BE$17+((S39-$P$17)*$Q$18),$BE$16+$BE$17+$BE$18+((S39-$P$18)*$Q$19))))+IF(S39&gt;0,$L39,0)</f>
        <v>7370</v>
      </c>
      <c r="AO39" s="30">
        <f t="shared" ref="AO39:AO49" si="68">IF(S39&lt;=$V$16,S39*$W$16,IF(S39&lt;=$V$17,$BL$16+((S39-$V$16)*$W$17),IF(S39&lt;=$V$18,$BL$16+$BL$17+((S39-$V$17)*$W$18),$BL$16+$BL$17+$BL$18+((S39-$V$18)*$W$19))))+IF(S39&gt;0,$P39,0)</f>
        <v>7215</v>
      </c>
      <c r="AP39" s="31">
        <f t="shared" si="48"/>
        <v>0</v>
      </c>
      <c r="AQ39" s="31">
        <f t="shared" si="49"/>
        <v>0</v>
      </c>
      <c r="AR39" s="31">
        <f t="shared" si="50"/>
        <v>0</v>
      </c>
      <c r="AS39" s="31">
        <f t="shared" si="51"/>
        <v>0</v>
      </c>
      <c r="AT39" s="31">
        <f t="shared" si="52"/>
        <v>0</v>
      </c>
    </row>
    <row r="40" spans="1:46" x14ac:dyDescent="0.25">
      <c r="A40" s="25" t="s">
        <v>29</v>
      </c>
      <c r="B40" s="5">
        <v>80</v>
      </c>
      <c r="C40" s="5">
        <v>250</v>
      </c>
      <c r="D40" s="35">
        <f t="shared" si="24"/>
        <v>1200</v>
      </c>
      <c r="E40" s="35">
        <f t="shared" si="25"/>
        <v>12000</v>
      </c>
      <c r="F40" s="5">
        <v>80</v>
      </c>
      <c r="G40" s="5">
        <v>250</v>
      </c>
      <c r="H40" s="35">
        <f t="shared" si="26"/>
        <v>1300</v>
      </c>
      <c r="I40" s="35">
        <f t="shared" si="27"/>
        <v>13000</v>
      </c>
      <c r="J40" s="5">
        <v>80</v>
      </c>
      <c r="K40" s="5">
        <v>250</v>
      </c>
      <c r="L40" s="35">
        <f t="shared" si="28"/>
        <v>1400</v>
      </c>
      <c r="M40" s="35">
        <f t="shared" si="29"/>
        <v>14000</v>
      </c>
      <c r="N40" s="5">
        <v>80</v>
      </c>
      <c r="O40" s="5">
        <v>250</v>
      </c>
      <c r="P40" s="35">
        <f t="shared" si="30"/>
        <v>4000</v>
      </c>
      <c r="Q40" s="35">
        <f t="shared" si="31"/>
        <v>18000</v>
      </c>
      <c r="S40" s="36">
        <v>150</v>
      </c>
      <c r="U40" s="30">
        <f t="shared" si="54"/>
        <v>2875</v>
      </c>
      <c r="V40" s="30">
        <f t="shared" si="53"/>
        <v>6690</v>
      </c>
      <c r="W40" s="30">
        <f t="shared" si="55"/>
        <v>4745</v>
      </c>
      <c r="X40" s="30">
        <f t="shared" si="56"/>
        <v>6925</v>
      </c>
      <c r="Y40" s="30">
        <f t="shared" si="57"/>
        <v>23975</v>
      </c>
      <c r="Z40" s="30">
        <f t="shared" si="58"/>
        <v>14225</v>
      </c>
      <c r="AA40" s="30">
        <f t="shared" si="59"/>
        <v>4500</v>
      </c>
      <c r="AB40" s="30">
        <f t="shared" si="60"/>
        <v>11495</v>
      </c>
      <c r="AC40" s="30">
        <f t="shared" si="61"/>
        <v>7985</v>
      </c>
      <c r="AD40" s="30">
        <f t="shared" si="62"/>
        <v>5675</v>
      </c>
      <c r="AE40" s="30">
        <f t="shared" si="63"/>
        <v>9490</v>
      </c>
      <c r="AF40" s="30">
        <f t="shared" si="64"/>
        <v>7545</v>
      </c>
      <c r="AL40" s="30">
        <f t="shared" si="65"/>
        <v>4415</v>
      </c>
      <c r="AM40" s="30">
        <f t="shared" si="66"/>
        <v>13925</v>
      </c>
      <c r="AN40" s="30">
        <f t="shared" si="67"/>
        <v>7370</v>
      </c>
      <c r="AO40" s="30">
        <f t="shared" si="68"/>
        <v>7215</v>
      </c>
      <c r="AP40" s="31">
        <f t="shared" si="48"/>
        <v>0</v>
      </c>
      <c r="AQ40" s="31">
        <f t="shared" si="49"/>
        <v>0</v>
      </c>
      <c r="AR40" s="31">
        <f t="shared" si="50"/>
        <v>0</v>
      </c>
      <c r="AS40" s="31">
        <f t="shared" si="51"/>
        <v>0</v>
      </c>
      <c r="AT40" s="31">
        <f t="shared" si="52"/>
        <v>0</v>
      </c>
    </row>
    <row r="41" spans="1:46" x14ac:dyDescent="0.25">
      <c r="A41" s="25" t="s">
        <v>30</v>
      </c>
      <c r="B41" s="5">
        <v>80</v>
      </c>
      <c r="C41" s="5">
        <v>250</v>
      </c>
      <c r="D41" s="35">
        <f t="shared" si="24"/>
        <v>1200</v>
      </c>
      <c r="E41" s="35">
        <f t="shared" si="25"/>
        <v>12000</v>
      </c>
      <c r="F41" s="5">
        <v>80</v>
      </c>
      <c r="G41" s="5">
        <v>250</v>
      </c>
      <c r="H41" s="35">
        <f t="shared" si="26"/>
        <v>1300</v>
      </c>
      <c r="I41" s="35">
        <f t="shared" si="27"/>
        <v>13000</v>
      </c>
      <c r="J41" s="5">
        <v>80</v>
      </c>
      <c r="K41" s="5">
        <v>250</v>
      </c>
      <c r="L41" s="35">
        <f t="shared" si="28"/>
        <v>1400</v>
      </c>
      <c r="M41" s="35">
        <f t="shared" si="29"/>
        <v>14000</v>
      </c>
      <c r="N41" s="5">
        <v>80</v>
      </c>
      <c r="O41" s="5">
        <v>250</v>
      </c>
      <c r="P41" s="35">
        <f t="shared" si="30"/>
        <v>4000</v>
      </c>
      <c r="Q41" s="35">
        <f t="shared" si="31"/>
        <v>18000</v>
      </c>
      <c r="S41" s="36">
        <v>150</v>
      </c>
      <c r="U41" s="30">
        <f t="shared" si="54"/>
        <v>2875</v>
      </c>
      <c r="V41" s="30">
        <f t="shared" si="53"/>
        <v>6690</v>
      </c>
      <c r="W41" s="30">
        <f t="shared" si="55"/>
        <v>4745</v>
      </c>
      <c r="X41" s="30">
        <f t="shared" si="56"/>
        <v>6925</v>
      </c>
      <c r="Y41" s="30">
        <f t="shared" si="57"/>
        <v>23975</v>
      </c>
      <c r="Z41" s="30">
        <f t="shared" si="58"/>
        <v>14225</v>
      </c>
      <c r="AA41" s="30">
        <f t="shared" si="59"/>
        <v>4500</v>
      </c>
      <c r="AB41" s="30">
        <f t="shared" si="60"/>
        <v>11495</v>
      </c>
      <c r="AC41" s="30">
        <f t="shared" si="61"/>
        <v>7985</v>
      </c>
      <c r="AD41" s="30">
        <f t="shared" si="62"/>
        <v>5675</v>
      </c>
      <c r="AE41" s="30">
        <f t="shared" si="63"/>
        <v>9490</v>
      </c>
      <c r="AF41" s="30">
        <f t="shared" si="64"/>
        <v>7545</v>
      </c>
      <c r="AL41" s="30">
        <f t="shared" si="65"/>
        <v>4415</v>
      </c>
      <c r="AM41" s="30">
        <f t="shared" si="66"/>
        <v>13925</v>
      </c>
      <c r="AN41" s="30">
        <f t="shared" si="67"/>
        <v>7370</v>
      </c>
      <c r="AO41" s="30">
        <f t="shared" si="68"/>
        <v>7215</v>
      </c>
      <c r="AP41" s="31">
        <f t="shared" si="48"/>
        <v>0</v>
      </c>
      <c r="AQ41" s="31">
        <f t="shared" si="49"/>
        <v>0</v>
      </c>
      <c r="AR41" s="31">
        <f t="shared" si="50"/>
        <v>0</v>
      </c>
      <c r="AS41" s="31">
        <f t="shared" si="51"/>
        <v>0</v>
      </c>
      <c r="AT41" s="31">
        <f t="shared" si="52"/>
        <v>0</v>
      </c>
    </row>
    <row r="42" spans="1:46" x14ac:dyDescent="0.25">
      <c r="A42" s="25" t="s">
        <v>31</v>
      </c>
      <c r="B42" s="5">
        <v>80</v>
      </c>
      <c r="C42" s="5">
        <v>250</v>
      </c>
      <c r="D42" s="35">
        <f t="shared" si="24"/>
        <v>1200</v>
      </c>
      <c r="E42" s="35">
        <f t="shared" si="25"/>
        <v>12000</v>
      </c>
      <c r="F42" s="5">
        <v>80</v>
      </c>
      <c r="G42" s="5">
        <v>250</v>
      </c>
      <c r="H42" s="35">
        <f t="shared" si="26"/>
        <v>1300</v>
      </c>
      <c r="I42" s="35">
        <f t="shared" si="27"/>
        <v>13000</v>
      </c>
      <c r="J42" s="5">
        <v>80</v>
      </c>
      <c r="K42" s="5">
        <v>250</v>
      </c>
      <c r="L42" s="35">
        <f t="shared" si="28"/>
        <v>1400</v>
      </c>
      <c r="M42" s="35">
        <f t="shared" si="29"/>
        <v>14000</v>
      </c>
      <c r="N42" s="5">
        <v>80</v>
      </c>
      <c r="O42" s="5">
        <v>250</v>
      </c>
      <c r="P42" s="35">
        <f t="shared" si="30"/>
        <v>4000</v>
      </c>
      <c r="Q42" s="35">
        <f t="shared" si="31"/>
        <v>18000</v>
      </c>
      <c r="S42" s="36">
        <v>150</v>
      </c>
      <c r="U42" s="30">
        <f t="shared" si="54"/>
        <v>2875</v>
      </c>
      <c r="V42" s="30">
        <f t="shared" si="53"/>
        <v>6690</v>
      </c>
      <c r="W42" s="30">
        <f t="shared" si="55"/>
        <v>4745</v>
      </c>
      <c r="X42" s="30">
        <f t="shared" si="56"/>
        <v>6925</v>
      </c>
      <c r="Y42" s="30">
        <f t="shared" si="57"/>
        <v>23975</v>
      </c>
      <c r="Z42" s="30">
        <f t="shared" si="58"/>
        <v>14225</v>
      </c>
      <c r="AA42" s="30">
        <f t="shared" si="59"/>
        <v>4500</v>
      </c>
      <c r="AB42" s="30">
        <f t="shared" si="60"/>
        <v>11495</v>
      </c>
      <c r="AC42" s="30">
        <f t="shared" si="61"/>
        <v>7985</v>
      </c>
      <c r="AD42" s="30">
        <f t="shared" si="62"/>
        <v>5675</v>
      </c>
      <c r="AE42" s="30">
        <f t="shared" si="63"/>
        <v>9490</v>
      </c>
      <c r="AF42" s="30">
        <f t="shared" si="64"/>
        <v>7545</v>
      </c>
      <c r="AL42" s="30">
        <f t="shared" si="65"/>
        <v>4415</v>
      </c>
      <c r="AM42" s="30">
        <f t="shared" si="66"/>
        <v>13925</v>
      </c>
      <c r="AN42" s="30">
        <f t="shared" si="67"/>
        <v>7370</v>
      </c>
      <c r="AO42" s="30">
        <f t="shared" si="68"/>
        <v>7215</v>
      </c>
      <c r="AP42" s="31">
        <f t="shared" si="48"/>
        <v>0</v>
      </c>
      <c r="AQ42" s="31">
        <f t="shared" si="49"/>
        <v>0</v>
      </c>
      <c r="AR42" s="31">
        <f t="shared" si="50"/>
        <v>0</v>
      </c>
      <c r="AS42" s="31">
        <f t="shared" si="51"/>
        <v>0</v>
      </c>
      <c r="AT42" s="31">
        <f t="shared" si="52"/>
        <v>0</v>
      </c>
    </row>
    <row r="43" spans="1:46" x14ac:dyDescent="0.25">
      <c r="A43" s="25" t="s">
        <v>32</v>
      </c>
      <c r="B43" s="5">
        <v>80</v>
      </c>
      <c r="C43" s="5">
        <v>250</v>
      </c>
      <c r="D43" s="35">
        <f t="shared" si="24"/>
        <v>1200</v>
      </c>
      <c r="E43" s="35">
        <f t="shared" si="25"/>
        <v>12000</v>
      </c>
      <c r="F43" s="5">
        <v>80</v>
      </c>
      <c r="G43" s="5">
        <v>250</v>
      </c>
      <c r="H43" s="35">
        <f t="shared" si="26"/>
        <v>1300</v>
      </c>
      <c r="I43" s="35">
        <f t="shared" si="27"/>
        <v>13000</v>
      </c>
      <c r="J43" s="5">
        <v>80</v>
      </c>
      <c r="K43" s="5">
        <v>250</v>
      </c>
      <c r="L43" s="35">
        <f t="shared" si="28"/>
        <v>1400</v>
      </c>
      <c r="M43" s="35">
        <f t="shared" si="29"/>
        <v>14000</v>
      </c>
      <c r="N43" s="5">
        <v>80</v>
      </c>
      <c r="O43" s="5">
        <v>250</v>
      </c>
      <c r="P43" s="35">
        <f t="shared" si="30"/>
        <v>4000</v>
      </c>
      <c r="Q43" s="35">
        <f t="shared" si="31"/>
        <v>18000</v>
      </c>
      <c r="S43" s="36">
        <v>150</v>
      </c>
      <c r="U43" s="30">
        <f t="shared" si="54"/>
        <v>2875</v>
      </c>
      <c r="V43" s="30">
        <f t="shared" si="53"/>
        <v>6690</v>
      </c>
      <c r="W43" s="30">
        <f t="shared" si="55"/>
        <v>4745</v>
      </c>
      <c r="X43" s="30">
        <f t="shared" si="56"/>
        <v>6925</v>
      </c>
      <c r="Y43" s="30">
        <f t="shared" si="57"/>
        <v>23975</v>
      </c>
      <c r="Z43" s="30">
        <f t="shared" si="58"/>
        <v>14225</v>
      </c>
      <c r="AA43" s="30">
        <f t="shared" si="59"/>
        <v>4500</v>
      </c>
      <c r="AB43" s="30">
        <f t="shared" si="60"/>
        <v>11495</v>
      </c>
      <c r="AC43" s="30">
        <f t="shared" si="61"/>
        <v>7985</v>
      </c>
      <c r="AD43" s="30">
        <f t="shared" si="62"/>
        <v>5675</v>
      </c>
      <c r="AE43" s="30">
        <f t="shared" si="63"/>
        <v>9490</v>
      </c>
      <c r="AF43" s="30">
        <f t="shared" si="64"/>
        <v>7545</v>
      </c>
      <c r="AL43" s="30">
        <f t="shared" si="65"/>
        <v>4415</v>
      </c>
      <c r="AM43" s="30">
        <f t="shared" si="66"/>
        <v>13925</v>
      </c>
      <c r="AN43" s="30">
        <f t="shared" si="67"/>
        <v>7370</v>
      </c>
      <c r="AO43" s="30">
        <f t="shared" si="68"/>
        <v>7215</v>
      </c>
      <c r="AP43" s="31">
        <f t="shared" si="48"/>
        <v>0</v>
      </c>
      <c r="AQ43" s="31">
        <f t="shared" si="49"/>
        <v>0</v>
      </c>
      <c r="AR43" s="31">
        <f t="shared" si="50"/>
        <v>0</v>
      </c>
      <c r="AS43" s="31">
        <f t="shared" si="51"/>
        <v>0</v>
      </c>
      <c r="AT43" s="31">
        <f t="shared" si="52"/>
        <v>0</v>
      </c>
    </row>
    <row r="44" spans="1:46" x14ac:dyDescent="0.25">
      <c r="A44" s="25" t="s">
        <v>33</v>
      </c>
      <c r="B44" s="5">
        <v>80</v>
      </c>
      <c r="C44" s="5">
        <v>250</v>
      </c>
      <c r="D44" s="35">
        <f t="shared" si="24"/>
        <v>1200</v>
      </c>
      <c r="E44" s="35">
        <f t="shared" si="25"/>
        <v>12000</v>
      </c>
      <c r="F44" s="5">
        <v>80</v>
      </c>
      <c r="G44" s="5">
        <v>250</v>
      </c>
      <c r="H44" s="35">
        <f t="shared" si="26"/>
        <v>1300</v>
      </c>
      <c r="I44" s="35">
        <f t="shared" si="27"/>
        <v>13000</v>
      </c>
      <c r="J44" s="5">
        <v>80</v>
      </c>
      <c r="K44" s="5">
        <v>250</v>
      </c>
      <c r="L44" s="35">
        <f t="shared" si="28"/>
        <v>1400</v>
      </c>
      <c r="M44" s="35">
        <f t="shared" si="29"/>
        <v>14000</v>
      </c>
      <c r="N44" s="5">
        <v>80</v>
      </c>
      <c r="O44" s="5">
        <v>250</v>
      </c>
      <c r="P44" s="35">
        <f t="shared" si="30"/>
        <v>4000</v>
      </c>
      <c r="Q44" s="35">
        <f t="shared" si="31"/>
        <v>18000</v>
      </c>
      <c r="S44" s="36">
        <v>150</v>
      </c>
      <c r="U44" s="30">
        <f t="shared" si="54"/>
        <v>2875</v>
      </c>
      <c r="V44" s="30">
        <f t="shared" si="53"/>
        <v>6690</v>
      </c>
      <c r="W44" s="30">
        <f t="shared" si="55"/>
        <v>4745</v>
      </c>
      <c r="X44" s="30">
        <f t="shared" si="56"/>
        <v>6925</v>
      </c>
      <c r="Y44" s="30">
        <f t="shared" si="57"/>
        <v>23975</v>
      </c>
      <c r="Z44" s="30">
        <f t="shared" si="58"/>
        <v>14225</v>
      </c>
      <c r="AA44" s="30">
        <f t="shared" si="59"/>
        <v>4500</v>
      </c>
      <c r="AB44" s="30">
        <f t="shared" si="60"/>
        <v>11495</v>
      </c>
      <c r="AC44" s="30">
        <f t="shared" si="61"/>
        <v>7985</v>
      </c>
      <c r="AD44" s="30">
        <f t="shared" si="62"/>
        <v>5675</v>
      </c>
      <c r="AE44" s="30">
        <f t="shared" si="63"/>
        <v>9490</v>
      </c>
      <c r="AF44" s="30">
        <f t="shared" si="64"/>
        <v>7545</v>
      </c>
      <c r="AL44" s="30">
        <f t="shared" si="65"/>
        <v>4415</v>
      </c>
      <c r="AM44" s="30">
        <f t="shared" si="66"/>
        <v>13925</v>
      </c>
      <c r="AN44" s="30">
        <f t="shared" si="67"/>
        <v>7370</v>
      </c>
      <c r="AO44" s="30">
        <f t="shared" si="68"/>
        <v>7215</v>
      </c>
      <c r="AP44" s="31">
        <f t="shared" si="48"/>
        <v>0</v>
      </c>
      <c r="AQ44" s="31">
        <f t="shared" si="49"/>
        <v>0</v>
      </c>
      <c r="AR44" s="31">
        <f t="shared" si="50"/>
        <v>0</v>
      </c>
      <c r="AS44" s="31">
        <f t="shared" si="51"/>
        <v>0</v>
      </c>
      <c r="AT44" s="31">
        <f t="shared" si="52"/>
        <v>0</v>
      </c>
    </row>
    <row r="45" spans="1:46" x14ac:dyDescent="0.25">
      <c r="A45" s="25" t="s">
        <v>34</v>
      </c>
      <c r="B45" s="5">
        <v>80</v>
      </c>
      <c r="C45" s="5">
        <v>250</v>
      </c>
      <c r="D45" s="35">
        <f t="shared" si="24"/>
        <v>1200</v>
      </c>
      <c r="E45" s="35">
        <f t="shared" si="25"/>
        <v>12000</v>
      </c>
      <c r="F45" s="5">
        <v>80</v>
      </c>
      <c r="G45" s="5">
        <v>250</v>
      </c>
      <c r="H45" s="35">
        <f t="shared" si="26"/>
        <v>1300</v>
      </c>
      <c r="I45" s="35">
        <f t="shared" si="27"/>
        <v>13000</v>
      </c>
      <c r="J45" s="5">
        <v>80</v>
      </c>
      <c r="K45" s="5">
        <v>250</v>
      </c>
      <c r="L45" s="35">
        <f t="shared" si="28"/>
        <v>1400</v>
      </c>
      <c r="M45" s="35">
        <f t="shared" si="29"/>
        <v>14000</v>
      </c>
      <c r="N45" s="5">
        <v>80</v>
      </c>
      <c r="O45" s="5">
        <v>250</v>
      </c>
      <c r="P45" s="35">
        <f t="shared" si="30"/>
        <v>4000</v>
      </c>
      <c r="Q45" s="35">
        <f t="shared" si="31"/>
        <v>18000</v>
      </c>
      <c r="S45" s="36">
        <v>150</v>
      </c>
      <c r="U45" s="30">
        <f t="shared" si="54"/>
        <v>2875</v>
      </c>
      <c r="V45" s="30">
        <f t="shared" si="53"/>
        <v>6690</v>
      </c>
      <c r="W45" s="30">
        <f t="shared" si="55"/>
        <v>4745</v>
      </c>
      <c r="X45" s="30">
        <f t="shared" si="56"/>
        <v>6925</v>
      </c>
      <c r="Y45" s="30">
        <f t="shared" si="57"/>
        <v>23975</v>
      </c>
      <c r="Z45" s="30">
        <f t="shared" si="58"/>
        <v>14225</v>
      </c>
      <c r="AA45" s="30">
        <f t="shared" si="59"/>
        <v>4500</v>
      </c>
      <c r="AB45" s="30">
        <f t="shared" si="60"/>
        <v>11495</v>
      </c>
      <c r="AC45" s="30">
        <f t="shared" si="61"/>
        <v>7985</v>
      </c>
      <c r="AD45" s="30">
        <f t="shared" si="62"/>
        <v>5675</v>
      </c>
      <c r="AE45" s="30">
        <f t="shared" si="63"/>
        <v>9490</v>
      </c>
      <c r="AF45" s="30">
        <f t="shared" si="64"/>
        <v>7545</v>
      </c>
      <c r="AL45" s="30">
        <f t="shared" si="65"/>
        <v>4415</v>
      </c>
      <c r="AM45" s="30">
        <f t="shared" si="66"/>
        <v>13925</v>
      </c>
      <c r="AN45" s="30">
        <f t="shared" si="67"/>
        <v>7370</v>
      </c>
      <c r="AO45" s="30">
        <f t="shared" si="68"/>
        <v>7215</v>
      </c>
      <c r="AP45" s="31">
        <f t="shared" si="48"/>
        <v>0</v>
      </c>
      <c r="AQ45" s="31">
        <f t="shared" si="49"/>
        <v>0</v>
      </c>
      <c r="AR45" s="31">
        <f t="shared" si="50"/>
        <v>0</v>
      </c>
      <c r="AS45" s="31">
        <f t="shared" si="51"/>
        <v>0</v>
      </c>
      <c r="AT45" s="31">
        <f t="shared" si="52"/>
        <v>0</v>
      </c>
    </row>
    <row r="46" spans="1:46" x14ac:dyDescent="0.25">
      <c r="A46" s="25" t="s">
        <v>35</v>
      </c>
      <c r="B46" s="5">
        <v>80</v>
      </c>
      <c r="C46" s="5">
        <v>250</v>
      </c>
      <c r="D46" s="35">
        <f t="shared" si="24"/>
        <v>1200</v>
      </c>
      <c r="E46" s="35">
        <f t="shared" si="25"/>
        <v>12000</v>
      </c>
      <c r="F46" s="5">
        <v>80</v>
      </c>
      <c r="G46" s="5">
        <v>250</v>
      </c>
      <c r="H46" s="35">
        <f t="shared" si="26"/>
        <v>1300</v>
      </c>
      <c r="I46" s="35">
        <f t="shared" si="27"/>
        <v>13000</v>
      </c>
      <c r="J46" s="5">
        <v>80</v>
      </c>
      <c r="K46" s="5">
        <v>250</v>
      </c>
      <c r="L46" s="35">
        <f t="shared" si="28"/>
        <v>1400</v>
      </c>
      <c r="M46" s="35">
        <f t="shared" si="29"/>
        <v>14000</v>
      </c>
      <c r="N46" s="5">
        <v>80</v>
      </c>
      <c r="O46" s="5">
        <v>250</v>
      </c>
      <c r="P46" s="35">
        <f t="shared" si="30"/>
        <v>4000</v>
      </c>
      <c r="Q46" s="35">
        <f t="shared" si="31"/>
        <v>18000</v>
      </c>
      <c r="S46" s="36">
        <v>150</v>
      </c>
      <c r="U46" s="30">
        <f t="shared" si="54"/>
        <v>2875</v>
      </c>
      <c r="V46" s="30">
        <f t="shared" si="53"/>
        <v>6690</v>
      </c>
      <c r="W46" s="30">
        <f t="shared" si="55"/>
        <v>4745</v>
      </c>
      <c r="X46" s="30">
        <f t="shared" si="56"/>
        <v>6925</v>
      </c>
      <c r="Y46" s="30">
        <f t="shared" si="57"/>
        <v>23975</v>
      </c>
      <c r="Z46" s="30">
        <f t="shared" si="58"/>
        <v>14225</v>
      </c>
      <c r="AA46" s="30">
        <f t="shared" si="59"/>
        <v>4500</v>
      </c>
      <c r="AB46" s="30">
        <f t="shared" si="60"/>
        <v>11495</v>
      </c>
      <c r="AC46" s="30">
        <f t="shared" si="61"/>
        <v>7985</v>
      </c>
      <c r="AD46" s="30">
        <f t="shared" si="62"/>
        <v>5675</v>
      </c>
      <c r="AE46" s="30">
        <f t="shared" si="63"/>
        <v>9490</v>
      </c>
      <c r="AF46" s="30">
        <f t="shared" si="64"/>
        <v>7545</v>
      </c>
      <c r="AL46" s="30">
        <f t="shared" si="65"/>
        <v>4415</v>
      </c>
      <c r="AM46" s="30">
        <f t="shared" si="66"/>
        <v>13925</v>
      </c>
      <c r="AN46" s="30">
        <f t="shared" si="67"/>
        <v>7370</v>
      </c>
      <c r="AO46" s="30">
        <f t="shared" si="68"/>
        <v>7215</v>
      </c>
      <c r="AP46" s="31">
        <f t="shared" si="48"/>
        <v>0</v>
      </c>
      <c r="AQ46" s="31">
        <f t="shared" si="49"/>
        <v>0</v>
      </c>
      <c r="AR46" s="31">
        <f t="shared" si="50"/>
        <v>0</v>
      </c>
      <c r="AS46" s="31">
        <f t="shared" si="51"/>
        <v>0</v>
      </c>
      <c r="AT46" s="31">
        <f t="shared" si="52"/>
        <v>0</v>
      </c>
    </row>
    <row r="47" spans="1:46" x14ac:dyDescent="0.25">
      <c r="A47" s="25" t="s">
        <v>36</v>
      </c>
      <c r="B47" s="5">
        <v>80</v>
      </c>
      <c r="C47" s="5">
        <v>250</v>
      </c>
      <c r="D47" s="35">
        <f t="shared" si="24"/>
        <v>1200</v>
      </c>
      <c r="E47" s="35">
        <f t="shared" si="25"/>
        <v>12000</v>
      </c>
      <c r="F47" s="5">
        <v>80</v>
      </c>
      <c r="G47" s="5">
        <v>250</v>
      </c>
      <c r="H47" s="35">
        <f t="shared" si="26"/>
        <v>1300</v>
      </c>
      <c r="I47" s="35">
        <f t="shared" si="27"/>
        <v>13000</v>
      </c>
      <c r="J47" s="5">
        <v>80</v>
      </c>
      <c r="K47" s="5">
        <v>250</v>
      </c>
      <c r="L47" s="35">
        <f t="shared" si="28"/>
        <v>1400</v>
      </c>
      <c r="M47" s="35">
        <f t="shared" si="29"/>
        <v>14000</v>
      </c>
      <c r="N47" s="5">
        <v>80</v>
      </c>
      <c r="O47" s="5">
        <v>250</v>
      </c>
      <c r="P47" s="35">
        <f t="shared" si="30"/>
        <v>4000</v>
      </c>
      <c r="Q47" s="35">
        <f t="shared" si="31"/>
        <v>18000</v>
      </c>
      <c r="S47" s="36">
        <v>150</v>
      </c>
      <c r="U47" s="30">
        <f t="shared" si="54"/>
        <v>2875</v>
      </c>
      <c r="V47" s="30">
        <f t="shared" si="53"/>
        <v>6690</v>
      </c>
      <c r="W47" s="30">
        <f t="shared" si="55"/>
        <v>4745</v>
      </c>
      <c r="X47" s="30">
        <f t="shared" si="56"/>
        <v>6925</v>
      </c>
      <c r="Y47" s="30">
        <f t="shared" si="57"/>
        <v>23975</v>
      </c>
      <c r="Z47" s="30">
        <f t="shared" si="58"/>
        <v>14225</v>
      </c>
      <c r="AA47" s="30">
        <f t="shared" si="59"/>
        <v>4500</v>
      </c>
      <c r="AB47" s="30">
        <f t="shared" si="60"/>
        <v>11495</v>
      </c>
      <c r="AC47" s="30">
        <f t="shared" si="61"/>
        <v>7985</v>
      </c>
      <c r="AD47" s="30">
        <f t="shared" si="62"/>
        <v>5675</v>
      </c>
      <c r="AE47" s="30">
        <f t="shared" si="63"/>
        <v>9490</v>
      </c>
      <c r="AF47" s="30">
        <f t="shared" si="64"/>
        <v>7545</v>
      </c>
      <c r="AL47" s="30">
        <f t="shared" si="65"/>
        <v>4415</v>
      </c>
      <c r="AM47" s="30">
        <f t="shared" si="66"/>
        <v>13925</v>
      </c>
      <c r="AN47" s="30">
        <f t="shared" si="67"/>
        <v>7370</v>
      </c>
      <c r="AO47" s="30">
        <f t="shared" si="68"/>
        <v>7215</v>
      </c>
      <c r="AP47" s="31">
        <f t="shared" si="48"/>
        <v>0</v>
      </c>
      <c r="AQ47" s="31">
        <f t="shared" si="49"/>
        <v>0</v>
      </c>
      <c r="AR47" s="31">
        <f t="shared" si="50"/>
        <v>0</v>
      </c>
      <c r="AS47" s="31">
        <f t="shared" si="51"/>
        <v>0</v>
      </c>
      <c r="AT47" s="31">
        <f t="shared" si="52"/>
        <v>0</v>
      </c>
    </row>
    <row r="48" spans="1:46" x14ac:dyDescent="0.25">
      <c r="A48" s="25" t="s">
        <v>37</v>
      </c>
      <c r="B48" s="5">
        <v>80</v>
      </c>
      <c r="C48" s="5">
        <v>250</v>
      </c>
      <c r="D48" s="35">
        <f t="shared" si="24"/>
        <v>1200</v>
      </c>
      <c r="E48" s="35">
        <f t="shared" si="25"/>
        <v>12000</v>
      </c>
      <c r="F48" s="5">
        <v>80</v>
      </c>
      <c r="G48" s="5">
        <v>250</v>
      </c>
      <c r="H48" s="35">
        <f t="shared" si="26"/>
        <v>1300</v>
      </c>
      <c r="I48" s="35">
        <f t="shared" si="27"/>
        <v>13000</v>
      </c>
      <c r="J48" s="5">
        <v>80</v>
      </c>
      <c r="K48" s="5">
        <v>250</v>
      </c>
      <c r="L48" s="35">
        <f t="shared" si="28"/>
        <v>1400</v>
      </c>
      <c r="M48" s="35">
        <f t="shared" si="29"/>
        <v>14000</v>
      </c>
      <c r="N48" s="5">
        <v>80</v>
      </c>
      <c r="O48" s="5">
        <v>250</v>
      </c>
      <c r="P48" s="35">
        <f t="shared" si="30"/>
        <v>4000</v>
      </c>
      <c r="Q48" s="35">
        <f t="shared" si="31"/>
        <v>18000</v>
      </c>
      <c r="S48" s="36">
        <v>150</v>
      </c>
      <c r="U48" s="30">
        <f t="shared" si="54"/>
        <v>2875</v>
      </c>
      <c r="V48" s="30">
        <f t="shared" si="53"/>
        <v>6690</v>
      </c>
      <c r="W48" s="30">
        <f t="shared" si="55"/>
        <v>4745</v>
      </c>
      <c r="X48" s="30">
        <f t="shared" si="56"/>
        <v>6925</v>
      </c>
      <c r="Y48" s="30">
        <f t="shared" si="57"/>
        <v>23975</v>
      </c>
      <c r="Z48" s="30">
        <f t="shared" si="58"/>
        <v>14225</v>
      </c>
      <c r="AA48" s="30">
        <f t="shared" si="59"/>
        <v>4500</v>
      </c>
      <c r="AB48" s="30">
        <f t="shared" si="60"/>
        <v>11495</v>
      </c>
      <c r="AC48" s="30">
        <f t="shared" si="61"/>
        <v>7985</v>
      </c>
      <c r="AD48" s="30">
        <f t="shared" si="62"/>
        <v>5675</v>
      </c>
      <c r="AE48" s="30">
        <f t="shared" si="63"/>
        <v>9490</v>
      </c>
      <c r="AF48" s="30">
        <f t="shared" si="64"/>
        <v>7545</v>
      </c>
      <c r="AL48" s="30">
        <f t="shared" si="65"/>
        <v>4415</v>
      </c>
      <c r="AM48" s="30">
        <f t="shared" si="66"/>
        <v>13925</v>
      </c>
      <c r="AN48" s="30">
        <f t="shared" si="67"/>
        <v>7370</v>
      </c>
      <c r="AO48" s="30">
        <f t="shared" si="68"/>
        <v>7215</v>
      </c>
      <c r="AP48" s="31">
        <f t="shared" si="48"/>
        <v>0</v>
      </c>
      <c r="AQ48" s="31">
        <f t="shared" si="49"/>
        <v>0</v>
      </c>
      <c r="AR48" s="31">
        <f t="shared" si="50"/>
        <v>0</v>
      </c>
      <c r="AS48" s="31">
        <f t="shared" si="51"/>
        <v>0</v>
      </c>
      <c r="AT48" s="31">
        <f t="shared" si="52"/>
        <v>0</v>
      </c>
    </row>
    <row r="49" spans="1:46" x14ac:dyDescent="0.25">
      <c r="A49" s="25" t="s">
        <v>38</v>
      </c>
      <c r="B49" s="5">
        <v>80</v>
      </c>
      <c r="C49" s="5">
        <v>250</v>
      </c>
      <c r="D49" s="35">
        <f t="shared" si="24"/>
        <v>1200</v>
      </c>
      <c r="E49" s="35">
        <f t="shared" si="25"/>
        <v>12000</v>
      </c>
      <c r="F49" s="5">
        <v>80</v>
      </c>
      <c r="G49" s="5">
        <v>250</v>
      </c>
      <c r="H49" s="35">
        <f t="shared" si="26"/>
        <v>1300</v>
      </c>
      <c r="I49" s="35">
        <f t="shared" si="27"/>
        <v>13000</v>
      </c>
      <c r="J49" s="5">
        <v>80</v>
      </c>
      <c r="K49" s="5">
        <v>250</v>
      </c>
      <c r="L49" s="35">
        <f t="shared" si="28"/>
        <v>1400</v>
      </c>
      <c r="M49" s="35">
        <f t="shared" si="29"/>
        <v>14000</v>
      </c>
      <c r="N49" s="5">
        <v>80</v>
      </c>
      <c r="O49" s="5">
        <v>250</v>
      </c>
      <c r="P49" s="35">
        <f t="shared" si="30"/>
        <v>4000</v>
      </c>
      <c r="Q49" s="35">
        <f t="shared" si="31"/>
        <v>18000</v>
      </c>
      <c r="S49" s="36">
        <v>150</v>
      </c>
      <c r="U49" s="30">
        <f t="shared" si="54"/>
        <v>2875</v>
      </c>
      <c r="V49" s="30">
        <f t="shared" si="53"/>
        <v>6690</v>
      </c>
      <c r="W49" s="30">
        <f>IF(AVERAGE(B49,C49)&lt;=$D$16,AVERAGE(B49,C49)*$E$16,IF(AVERAGE(B49,C49)&lt;=$D$17,$AQ$16+((AVERAGE(B49,C49)-$D$16)*$E$17),IF(AVERAGE(B49,C49)&lt;=$D$18,$AQ$16+$AQ$17+((AVERAGE(B49,C49)-$D$17)*$E$18),$AQ$16+$AQ$17+$AQ$18+((AVERAGE(B49,C49)-$D$18)*$E$19))))+IF(AVERAGE(B49,C49)&gt;0,$D49,0)</f>
        <v>4745</v>
      </c>
      <c r="X49" s="30">
        <f t="shared" si="56"/>
        <v>6925</v>
      </c>
      <c r="Y49" s="30">
        <f t="shared" si="57"/>
        <v>23975</v>
      </c>
      <c r="Z49" s="30">
        <f t="shared" si="58"/>
        <v>14225</v>
      </c>
      <c r="AA49" s="30">
        <f t="shared" si="59"/>
        <v>4500</v>
      </c>
      <c r="AB49" s="30">
        <f t="shared" si="60"/>
        <v>11495</v>
      </c>
      <c r="AC49" s="30">
        <f t="shared" si="61"/>
        <v>7985</v>
      </c>
      <c r="AD49" s="30">
        <f t="shared" si="62"/>
        <v>5675</v>
      </c>
      <c r="AE49" s="30">
        <f t="shared" si="63"/>
        <v>9490</v>
      </c>
      <c r="AF49" s="30">
        <f t="shared" si="64"/>
        <v>7545</v>
      </c>
      <c r="AL49" s="30">
        <f t="shared" si="65"/>
        <v>4415</v>
      </c>
      <c r="AM49" s="30">
        <f t="shared" si="66"/>
        <v>13925</v>
      </c>
      <c r="AN49" s="30">
        <f t="shared" si="67"/>
        <v>7370</v>
      </c>
      <c r="AO49" s="30">
        <f t="shared" si="68"/>
        <v>7215</v>
      </c>
      <c r="AP49" s="31">
        <f t="shared" si="48"/>
        <v>0</v>
      </c>
      <c r="AQ49" s="31">
        <f t="shared" si="49"/>
        <v>0</v>
      </c>
      <c r="AR49" s="31">
        <f t="shared" si="50"/>
        <v>0</v>
      </c>
      <c r="AS49" s="31">
        <f t="shared" si="51"/>
        <v>0</v>
      </c>
      <c r="AT49" s="31">
        <f t="shared" si="52"/>
        <v>0</v>
      </c>
    </row>
    <row r="50" spans="1:46" x14ac:dyDescent="0.25">
      <c r="A50" s="25" t="s">
        <v>39</v>
      </c>
      <c r="B50" s="5">
        <v>80</v>
      </c>
      <c r="C50" s="5">
        <v>250</v>
      </c>
      <c r="D50" s="35">
        <f t="shared" si="24"/>
        <v>1200</v>
      </c>
      <c r="E50" s="35">
        <f t="shared" si="25"/>
        <v>12000</v>
      </c>
      <c r="F50" s="5">
        <v>80</v>
      </c>
      <c r="G50" s="5">
        <v>250</v>
      </c>
      <c r="H50" s="35">
        <f t="shared" si="26"/>
        <v>1300</v>
      </c>
      <c r="I50" s="35">
        <f t="shared" si="27"/>
        <v>13000</v>
      </c>
      <c r="J50" s="5">
        <v>80</v>
      </c>
      <c r="K50" s="5">
        <v>250</v>
      </c>
      <c r="L50" s="35">
        <f t="shared" si="28"/>
        <v>1400</v>
      </c>
      <c r="M50" s="35">
        <f t="shared" si="29"/>
        <v>14000</v>
      </c>
      <c r="N50" s="5">
        <v>80</v>
      </c>
      <c r="O50" s="5">
        <v>250</v>
      </c>
      <c r="P50" s="35">
        <f t="shared" si="30"/>
        <v>4000</v>
      </c>
      <c r="Q50" s="35">
        <f t="shared" si="31"/>
        <v>18000</v>
      </c>
      <c r="S50" s="36">
        <v>150</v>
      </c>
      <c r="U50" s="30">
        <f t="shared" si="32"/>
        <v>2475</v>
      </c>
      <c r="V50" s="30">
        <f t="shared" si="33"/>
        <v>5390</v>
      </c>
      <c r="W50" s="30">
        <f t="shared" si="34"/>
        <v>3920</v>
      </c>
      <c r="X50" s="30">
        <f>IF(F50&lt;=$H$16,F50*$I$16,IF(F50&lt;=$H$17,$AU$16+((F50-$H$16)*$I$17),IF(F50&lt;=$H$18,$AU$16+$AU$17+((F50-$H$17)*$I$18),$AU$16+$AU$17+$AU$18+((F50-$H$18)*$I$19))))+IF(F50&gt;0,$H50,0)</f>
        <v>2575</v>
      </c>
      <c r="Y50" s="30">
        <f t="shared" si="36"/>
        <v>5490</v>
      </c>
      <c r="Z50" s="30">
        <f t="shared" si="37"/>
        <v>4020</v>
      </c>
      <c r="AA50" s="30">
        <f>IF(J50&lt;=$N$16,J50*$O$16,IF(J50&lt;=$N$17,$BB$16+((J50-$N$16)*$O$17),IF(J50&lt;=$N$18,$BB$16+$BB$17+((J50-$N$17)*$O$18),$BB$16+$BB$17+$BB$18+((J50-$N$18)*$O$19))))+IF(J50&gt;0,$L50,0)</f>
        <v>3075</v>
      </c>
      <c r="AB50" s="30">
        <f>IF(K50&lt;=$N$16,K50*$O$16,IF(K50&lt;=$N$17,$BB$16+((K50-$N$16)*$O$17),IF(K50&lt;=$N$18,$BB$16+$BB$17+((K50-$N$17)*$O$18),$BB$16+$BB$17+$BB$18+((K50-$N$18)*$O$19))))+IF(K50&gt;0,$L50,0)</f>
        <v>6840</v>
      </c>
      <c r="AC50" s="30">
        <f t="shared" si="40"/>
        <v>4945</v>
      </c>
      <c r="AD50" s="30">
        <f t="shared" si="41"/>
        <v>5275</v>
      </c>
      <c r="AE50" s="30">
        <f t="shared" si="42"/>
        <v>8190</v>
      </c>
      <c r="AF50" s="30">
        <f t="shared" si="43"/>
        <v>6720</v>
      </c>
      <c r="AL50" s="30">
        <f t="shared" si="44"/>
        <v>3665</v>
      </c>
      <c r="AM50" s="30">
        <f t="shared" si="45"/>
        <v>3765</v>
      </c>
      <c r="AN50" s="30">
        <f t="shared" si="46"/>
        <v>4615</v>
      </c>
      <c r="AO50" s="30">
        <f t="shared" si="47"/>
        <v>6465</v>
      </c>
      <c r="AP50" s="31">
        <f t="shared" si="48"/>
        <v>0</v>
      </c>
      <c r="AQ50" s="31">
        <f t="shared" si="49"/>
        <v>0</v>
      </c>
      <c r="AR50" s="31">
        <f t="shared" si="50"/>
        <v>0</v>
      </c>
      <c r="AS50" s="31">
        <f t="shared" si="51"/>
        <v>0</v>
      </c>
      <c r="AT50" s="31">
        <f t="shared" si="52"/>
        <v>0</v>
      </c>
    </row>
    <row r="51" spans="1:46" x14ac:dyDescent="0.25">
      <c r="A51" s="25" t="s">
        <v>40</v>
      </c>
      <c r="B51" s="5">
        <v>80</v>
      </c>
      <c r="C51" s="5">
        <v>250</v>
      </c>
      <c r="D51" s="35">
        <f t="shared" si="24"/>
        <v>1200</v>
      </c>
      <c r="E51" s="35">
        <f t="shared" si="25"/>
        <v>12000</v>
      </c>
      <c r="F51" s="5">
        <v>80</v>
      </c>
      <c r="G51" s="5">
        <v>250</v>
      </c>
      <c r="H51" s="35">
        <f t="shared" si="26"/>
        <v>1300</v>
      </c>
      <c r="I51" s="35">
        <f t="shared" si="27"/>
        <v>13000</v>
      </c>
      <c r="J51" s="5">
        <v>80</v>
      </c>
      <c r="K51" s="5">
        <v>250</v>
      </c>
      <c r="L51" s="35">
        <f t="shared" si="28"/>
        <v>1400</v>
      </c>
      <c r="M51" s="35">
        <f t="shared" si="29"/>
        <v>14000</v>
      </c>
      <c r="N51" s="5">
        <v>80</v>
      </c>
      <c r="O51" s="5">
        <v>250</v>
      </c>
      <c r="P51" s="35">
        <f t="shared" si="30"/>
        <v>4000</v>
      </c>
      <c r="Q51" s="35">
        <f t="shared" si="31"/>
        <v>18000</v>
      </c>
      <c r="S51" s="36">
        <v>150</v>
      </c>
      <c r="U51" s="30">
        <f t="shared" si="32"/>
        <v>2475</v>
      </c>
      <c r="V51" s="30">
        <f t="shared" si="33"/>
        <v>5390</v>
      </c>
      <c r="W51" s="30">
        <f t="shared" si="34"/>
        <v>3920</v>
      </c>
      <c r="X51" s="30">
        <f>IF(F51&lt;=$H$16,F51*$I$16,IF(F51&lt;=$H$17,$AU$16+((F51-$H$16)*$I$17),IF(F51&lt;=$H$18,$AU$16+$AU$17+((F51-$H$17)*$I$18),$AU$16+$AU$17+$AU$18+((F51-$H$18)*$I$19))))+IF(F51&gt;0,$H51,0)</f>
        <v>2575</v>
      </c>
      <c r="Y51" s="30">
        <f t="shared" si="36"/>
        <v>5490</v>
      </c>
      <c r="Z51" s="30">
        <f t="shared" si="37"/>
        <v>4020</v>
      </c>
      <c r="AA51" s="30">
        <f>IF(J51&lt;=$N$16,J51*$O$16,IF(J51&lt;=$N$17,$BB$16+((J51-$N$16)*$O$17),IF(J51&lt;=$N$18,$BB$16+$BB$17+((J51-$N$17)*$O$18),$BB$16+$BB$17+$BB$18+((J51-$N$18)*$O$19))))+IF(J51&gt;0,$L51,0)</f>
        <v>3075</v>
      </c>
      <c r="AB51" s="30">
        <f>IF(K51&lt;=$N$16,K51*$O$16,IF(K51&lt;=$N$17,$BB$16+((K51-$N$16)*$O$17),IF(K51&lt;=$N$18,$BB$16+$BB$17+((K51-$N$17)*$O$18),$BB$16+$BB$17+$BB$18+((K51-$N$18)*$O$19))))+IF(K51&gt;0,$L51,0)</f>
        <v>6840</v>
      </c>
      <c r="AC51" s="30">
        <f t="shared" si="40"/>
        <v>4945</v>
      </c>
      <c r="AD51" s="30">
        <f t="shared" si="41"/>
        <v>5275</v>
      </c>
      <c r="AE51" s="30">
        <f t="shared" si="42"/>
        <v>8190</v>
      </c>
      <c r="AF51" s="30">
        <f t="shared" si="43"/>
        <v>6720</v>
      </c>
      <c r="AL51" s="30">
        <f t="shared" si="44"/>
        <v>3665</v>
      </c>
      <c r="AM51" s="30">
        <f t="shared" si="45"/>
        <v>3765</v>
      </c>
      <c r="AN51" s="30">
        <f t="shared" si="46"/>
        <v>4615</v>
      </c>
      <c r="AO51" s="30">
        <f t="shared" si="47"/>
        <v>6465</v>
      </c>
      <c r="AP51" s="31">
        <f t="shared" si="48"/>
        <v>0</v>
      </c>
      <c r="AQ51" s="31">
        <f t="shared" si="49"/>
        <v>0</v>
      </c>
      <c r="AR51" s="31">
        <f t="shared" si="50"/>
        <v>0</v>
      </c>
      <c r="AS51" s="31">
        <f t="shared" si="51"/>
        <v>0</v>
      </c>
      <c r="AT51" s="31">
        <f t="shared" si="52"/>
        <v>0</v>
      </c>
    </row>
    <row r="53" spans="1:46" x14ac:dyDescent="0.25">
      <c r="AL53" s="31">
        <f>SUM(AL28:AL51)</f>
        <v>82300</v>
      </c>
      <c r="AM53" s="31">
        <f t="shared" ref="AM53:AO53" si="69">SUM(AM28:AM51)</f>
        <v>197220</v>
      </c>
      <c r="AN53" s="31">
        <f t="shared" si="69"/>
        <v>125360</v>
      </c>
      <c r="AO53" s="31">
        <f t="shared" si="69"/>
        <v>138300</v>
      </c>
      <c r="AP53" s="31">
        <f>SUM(AP28:AP51)</f>
        <v>12000</v>
      </c>
      <c r="AQ53" s="31">
        <f t="shared" ref="AQ53:AS53" si="70">SUM(AQ28:AQ51)</f>
        <v>13000</v>
      </c>
      <c r="AR53" s="31">
        <f t="shared" si="70"/>
        <v>14000</v>
      </c>
      <c r="AS53" s="31">
        <f t="shared" si="70"/>
        <v>18000</v>
      </c>
    </row>
    <row r="55" spans="1:46" ht="19.5" x14ac:dyDescent="0.35">
      <c r="A55" s="23" t="s">
        <v>55</v>
      </c>
      <c r="B55" s="21"/>
      <c r="C55" s="21"/>
      <c r="D55" s="22"/>
    </row>
    <row r="57" spans="1:46" ht="114" customHeight="1" x14ac:dyDescent="0.3">
      <c r="A57" s="57"/>
      <c r="B57" s="58"/>
      <c r="C57" s="52" t="s">
        <v>56</v>
      </c>
      <c r="D57" s="53"/>
      <c r="E57" s="52" t="s">
        <v>57</v>
      </c>
      <c r="F57" s="53"/>
      <c r="G57" s="52" t="s">
        <v>58</v>
      </c>
      <c r="H57" s="53"/>
      <c r="I57" s="52" t="s">
        <v>59</v>
      </c>
      <c r="J57" s="53"/>
      <c r="K57" s="52" t="s">
        <v>60</v>
      </c>
      <c r="L57" s="53"/>
      <c r="M57" s="52" t="s">
        <v>61</v>
      </c>
      <c r="N57" s="53"/>
      <c r="O57" s="31"/>
      <c r="P57" s="59" t="s">
        <v>62</v>
      </c>
      <c r="Q57" s="60"/>
    </row>
    <row r="58" spans="1:46" x14ac:dyDescent="0.25">
      <c r="A58" s="55" t="s">
        <v>3</v>
      </c>
      <c r="B58" s="56"/>
      <c r="C58" s="54">
        <f ca="1">SUMPRODUCT(LARGE(U$28:U$51,ROW(INDIRECT("1:"&amp;$C$5))))+MAX($E$28:$E$51)</f>
        <v>76200</v>
      </c>
      <c r="D58" s="54"/>
      <c r="E58" s="54">
        <f ca="1">SUMPRODUCT(LARGE(V$28:V$51,ROW(INDIRECT("1:"&amp;$C$5))))+MAX(E$28:E$51)</f>
        <v>156960</v>
      </c>
      <c r="F58" s="54"/>
      <c r="G58" s="54">
        <f ca="1">SUMPRODUCT(LARGE(W$28:W$51,ROW(INDIRECT("1:"&amp;$C$5))))+MAX(E$28:E$51)</f>
        <v>115980</v>
      </c>
      <c r="H58" s="54"/>
      <c r="I58" s="54">
        <f ca="1">SUMPRODUCT(LARGE(U$28:U$51,ROW(INDIRECT("1:"&amp;$B$5))))+MAX($E$28:$E$51)</f>
        <v>76200</v>
      </c>
      <c r="J58" s="54"/>
      <c r="K58" s="54">
        <f ca="1">SUMPRODUCT(LARGE(V$28:V$51,ROW(INDIRECT("1:"&amp;$B$5))))+MAX($E$28:$E$51)</f>
        <v>156960</v>
      </c>
      <c r="L58" s="54"/>
      <c r="M58" s="54">
        <f ca="1">SUMPRODUCT(LARGE(W$28:W$51,ROW(INDIRECT("1:"&amp;$B$5))))+MAX($E$28:$E$51)</f>
        <v>115980</v>
      </c>
      <c r="N58" s="54"/>
      <c r="O58" s="31"/>
      <c r="P58" s="54">
        <f>AL53+AP53</f>
        <v>94300</v>
      </c>
      <c r="Q58" s="54"/>
    </row>
    <row r="59" spans="1:46" x14ac:dyDescent="0.25">
      <c r="A59" s="55" t="s">
        <v>4</v>
      </c>
      <c r="B59" s="56"/>
      <c r="C59" s="54">
        <f ca="1">SUMPRODUCT(LARGE(X$28:X$51,ROW(INDIRECT("1:"&amp;$C$6))))+MAX($I$28:$I$51)</f>
        <v>47625</v>
      </c>
      <c r="D59" s="54"/>
      <c r="E59" s="54">
        <f ca="1">SUMPRODUCT(LARGE(Y$28:Y$51,ROW(INDIRECT("1:"&amp;$C$6))))+MAX(I$28:I$51)</f>
        <v>132875</v>
      </c>
      <c r="F59" s="54"/>
      <c r="G59" s="54">
        <f ca="1">SUMPRODUCT(LARGE(Z$28:Z$51,ROW(INDIRECT("1:"&amp;$C$6))))+MAX(I$28:I$51)</f>
        <v>84125</v>
      </c>
      <c r="H59" s="54"/>
      <c r="I59" s="54">
        <f ca="1">SUMPRODUCT(LARGE(X$28:X$51,ROW(INDIRECT("1:"&amp;$B$6))))+MAX($I$28:$I$51)</f>
        <v>127000</v>
      </c>
      <c r="J59" s="54"/>
      <c r="K59" s="54">
        <f ca="1">SUMPRODUCT(LARGE(Y$28:Y$51,ROW(INDIRECT("1:"&amp;$B$6))))+MAX($I$28:$I$51)</f>
        <v>366580</v>
      </c>
      <c r="L59" s="54"/>
      <c r="M59" s="54">
        <f ca="1">SUMPRODUCT(LARGE(Z$28:Z$51,ROW(INDIRECT("1:"&amp;$B$6))))+MAX($I$28:$I$51)</f>
        <v>231940</v>
      </c>
      <c r="N59" s="54"/>
      <c r="O59" s="31"/>
      <c r="P59" s="54">
        <f>AM53+AQ53</f>
        <v>210220</v>
      </c>
      <c r="Q59" s="54"/>
    </row>
    <row r="60" spans="1:46" x14ac:dyDescent="0.25">
      <c r="A60" s="55" t="s">
        <v>5</v>
      </c>
      <c r="B60" s="56"/>
      <c r="C60" s="54">
        <f ca="1">SUMPRODUCT(LARGE(AA$28:AA$51,ROW(INDIRECT("1:"&amp;$C$7))))+MAX($M$28:$M$51)</f>
        <v>27500</v>
      </c>
      <c r="D60" s="54"/>
      <c r="E60" s="54">
        <f ca="1">SUMPRODUCT(LARGE(AB$28:AB$51,ROW(INDIRECT("1:"&amp;$C$7))))+MAX(M$28:M$51)</f>
        <v>48485</v>
      </c>
      <c r="F60" s="54"/>
      <c r="G60" s="54">
        <f ca="1">SUMPRODUCT(LARGE(AC$28:AC$51,ROW(INDIRECT("1:"&amp;$C$7))))+MAX(M$28:M$51)</f>
        <v>37955</v>
      </c>
      <c r="H60" s="54"/>
      <c r="I60" s="54">
        <f ca="1">SUMPRODUCT(LARGE(AA$28:AA$51,ROW(INDIRECT("1:"&amp;$B$7))))+MAX($M$28:$M$51)</f>
        <v>104900</v>
      </c>
      <c r="J60" s="54"/>
      <c r="K60" s="54">
        <f ca="1">SUMPRODUCT(LARGE(AB$28:AB$51,ROW(INDIRECT("1:"&amp;$B$7))))+MAX($M$28:$M$51)</f>
        <v>234020</v>
      </c>
      <c r="L60" s="54"/>
      <c r="M60" s="54">
        <f ca="1">SUMPRODUCT(LARGE(AC$28:AC$51,ROW(INDIRECT("1:"&amp;$B$7))))+MAX($M$28:$M$51)</f>
        <v>169160</v>
      </c>
      <c r="N60" s="54"/>
      <c r="O60" s="31"/>
      <c r="P60" s="54">
        <f>AN53+AR53</f>
        <v>139360</v>
      </c>
      <c r="Q60" s="54"/>
    </row>
    <row r="61" spans="1:46" x14ac:dyDescent="0.25">
      <c r="A61" s="55" t="s">
        <v>6</v>
      </c>
      <c r="B61" s="56"/>
      <c r="C61" s="54">
        <f ca="1">SUMPRODUCT(LARGE(AD$28:AD$51,ROW(INDIRECT("1:"&amp;$C$8))))+MAX($Q$28:$Q$51)</f>
        <v>40700</v>
      </c>
      <c r="D61" s="54"/>
      <c r="E61" s="54">
        <f ca="1">SUMPRODUCT(LARGE(AE$28:AE$51,ROW(INDIRECT("1:"&amp;$C$8))))+MAX($Q$28:$Q$51)</f>
        <v>55960</v>
      </c>
      <c r="F61" s="54"/>
      <c r="G61" s="54">
        <f ca="1">SUMPRODUCT(LARGE(AF$28:AF$51,ROW(INDIRECT("1:"&amp;$C$8))))+MAX($Q$28:$Q$51)</f>
        <v>48180</v>
      </c>
      <c r="H61" s="54"/>
      <c r="I61" s="54">
        <f ca="1">SUMPRODUCT(LARGE(AD$28:AD$51,ROW(INDIRECT("1:"&amp;$B$8))))+MAX($Q$28:$Q$51)</f>
        <v>149400</v>
      </c>
      <c r="J61" s="54"/>
      <c r="K61" s="54">
        <f ca="1">SUMPRODUCT(LARGE(AE$28:AE$51,ROW(INDIRECT("1:"&amp;$B$8))))+MAX($Q$28:$Q$51)</f>
        <v>230160</v>
      </c>
      <c r="L61" s="54"/>
      <c r="M61" s="54">
        <f ca="1">SUMPRODUCT(LARGE(AF$28:AF$51,ROW(INDIRECT("1:"&amp;$B$8))))+MAX($Q$28:$Q$51)</f>
        <v>189180</v>
      </c>
      <c r="N61" s="54"/>
      <c r="O61" s="31"/>
      <c r="P61" s="54">
        <f>AO53+AS53</f>
        <v>156300</v>
      </c>
      <c r="Q61" s="54"/>
    </row>
  </sheetData>
  <sheetProtection algorithmName="SHA-512" hashValue="QsS7+ieEZ3b4PQZTWixrmNWWDHcaroiy4pmGawFFtIiBw1bi8x+O6AUk121eEBUT4Tlyg83A/VLQ4c9j+fE6jQ==" saltValue="nkOzlAYIPUM/1aPeZaF2vA==" spinCount="100000" sheet="1" objects="1" scenarios="1" selectLockedCells="1"/>
  <mergeCells count="66">
    <mergeCell ref="M60:N60"/>
    <mergeCell ref="I61:J61"/>
    <mergeCell ref="K61:L61"/>
    <mergeCell ref="M61:N61"/>
    <mergeCell ref="P57:Q57"/>
    <mergeCell ref="P58:Q58"/>
    <mergeCell ref="P59:Q59"/>
    <mergeCell ref="P60:Q60"/>
    <mergeCell ref="P61:Q61"/>
    <mergeCell ref="M57:N57"/>
    <mergeCell ref="I58:J58"/>
    <mergeCell ref="K58:L58"/>
    <mergeCell ref="M58:N58"/>
    <mergeCell ref="I59:J59"/>
    <mergeCell ref="K59:L59"/>
    <mergeCell ref="M59:N59"/>
    <mergeCell ref="A61:B61"/>
    <mergeCell ref="C61:D61"/>
    <mergeCell ref="E61:F61"/>
    <mergeCell ref="G61:H61"/>
    <mergeCell ref="I57:J57"/>
    <mergeCell ref="C58:D58"/>
    <mergeCell ref="E58:F58"/>
    <mergeCell ref="G58:H58"/>
    <mergeCell ref="K57:L57"/>
    <mergeCell ref="I60:J60"/>
    <mergeCell ref="K60:L60"/>
    <mergeCell ref="A59:B59"/>
    <mergeCell ref="C59:D59"/>
    <mergeCell ref="E59:F59"/>
    <mergeCell ref="G59:H59"/>
    <mergeCell ref="A60:B60"/>
    <mergeCell ref="C60:D60"/>
    <mergeCell ref="E60:F60"/>
    <mergeCell ref="G60:H60"/>
    <mergeCell ref="A57:B57"/>
    <mergeCell ref="C57:D57"/>
    <mergeCell ref="E57:F57"/>
    <mergeCell ref="G57:H57"/>
    <mergeCell ref="A58:B58"/>
    <mergeCell ref="AL14:AQ14"/>
    <mergeCell ref="AS14:AX14"/>
    <mergeCell ref="AZ14:BE14"/>
    <mergeCell ref="BG14:BL14"/>
    <mergeCell ref="X26:Z26"/>
    <mergeCell ref="AA26:AC26"/>
    <mergeCell ref="AD26:AF26"/>
    <mergeCell ref="A26:A27"/>
    <mergeCell ref="B26:E26"/>
    <mergeCell ref="F26:I26"/>
    <mergeCell ref="J26:M26"/>
    <mergeCell ref="N26:Q26"/>
    <mergeCell ref="S26:S27"/>
    <mergeCell ref="N14:O14"/>
    <mergeCell ref="P14:Q14"/>
    <mergeCell ref="M15:M19"/>
    <mergeCell ref="T14:U14"/>
    <mergeCell ref="S15:S19"/>
    <mergeCell ref="U26:W26"/>
    <mergeCell ref="V14:W14"/>
    <mergeCell ref="B14:C14"/>
    <mergeCell ref="D14:E14"/>
    <mergeCell ref="A15:A19"/>
    <mergeCell ref="H14:I14"/>
    <mergeCell ref="J14:K14"/>
    <mergeCell ref="G15:G19"/>
  </mergeCells>
  <pageMargins left="0.7" right="0.7" top="0.75" bottom="0.75" header="0.3" footer="0.3"/>
  <pageSetup orientation="portrait" horizontalDpi="360" verticalDpi="360" r:id="rId1"/>
  <ignoredErrors>
    <ignoredError sqref="AU16:AU19 BB16:BB19 BI16:BI19 W28:W48 W50:W51 AC28:AC29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Total Dispatch Cost Calculation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patelk</dc:creator>
  <cp:lastModifiedBy>patelk</cp:lastModifiedBy>
  <dcterms:created xsi:type="dcterms:W3CDTF">2023-04-28T12:41:20Z</dcterms:created>
  <dcterms:modified xsi:type="dcterms:W3CDTF">2023-05-18T14:20:59Z</dcterms:modified>
</cp:coreProperties>
</file>