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ACE/"/>
    </mc:Choice>
  </mc:AlternateContent>
  <xr:revisionPtr revIDLastSave="0" documentId="8_{E02939E0-9B21-4CB7-8FE4-8CAB9A949FFD}" xr6:coauthVersionLast="47" xr6:coauthVersionMax="47" xr10:uidLastSave="{00000000-0000-0000-0000-000000000000}"/>
  <bookViews>
    <workbookView xWindow="28680" yWindow="-120" windowWidth="29040" windowHeight="15840" xr2:uid="{AFE30227-C778-4532-B5C4-56D359C1FF2E}"/>
  </bookViews>
  <sheets>
    <sheet name="1. AFUDC Equity Depreciation" sheetId="1" r:id="rId1"/>
    <sheet name="2. AFUDC Equity Incurred" sheetId="2" r:id="rId2"/>
    <sheet name="3. Depreciation Rate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localSheetId="0" hidden="1">'[9]10'!#REF!</definedName>
    <definedName name="__1__123Graph_ACHART_17" hidden="1">'[10]10'!#REF!</definedName>
    <definedName name="__123Graph_A" localSheetId="0" hidden="1">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localSheetId="0" hidden="1">#REF!</definedName>
    <definedName name="__123Graph_B" hidden="1">[11]Depreciation!#REF!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localSheetId="0" hidden="1">#REF!</definedName>
    <definedName name="__123Graph_C" hidden="1">[11]Depreciation!#REF!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localSheetId="0" hidden="1">#REF!</definedName>
    <definedName name="__123Graph_D" hidden="1">[11]Depreciation!#REF!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localSheetId="0" hidden="1">#REF!</definedName>
    <definedName name="__123Graph_E" hidden="1">[11]Depreciation!#REF!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localSheetId="0" hidden="1">#REF!</definedName>
    <definedName name="__123Graph_F" hidden="1">[11]Depreciation!#REF!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'[12]Cost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localSheetId="0" hidden="1">'[13]10'!#REF!</definedName>
    <definedName name="_1__123Graph_ACHART_17" hidden="1">'[13]10'!#REF!</definedName>
    <definedName name="_1__123Graph_ACONTRACT_BY_B_U" hidden="1">'[14]QRE Charts'!$D$275:$Q$275</definedName>
    <definedName name="_1_0_0_K" hidden="1">[15]Masterdata!#REF!</definedName>
    <definedName name="_1_0_0_L" hidden="1">[15]Masterdata!#REF!</definedName>
    <definedName name="_10__123Graph_ACHART_17" localSheetId="0" hidden="1">'[13]10'!#REF!</definedName>
    <definedName name="_10__123Graph_ACHART_17" hidden="1">'[13]10'!#REF!</definedName>
    <definedName name="_10__123Graph_ASUPPLIES_BY_B_U" hidden="1">'[14]QRE Charts'!$D$249:$Q$249</definedName>
    <definedName name="_10__123Graph_AWAGES_BY_B_U" hidden="1">'[16]QRE Charts'!$D$223:$R$223</definedName>
    <definedName name="_10__123Graph_BQRE_S_BY_TYPE" hidden="1">'[14]QRE''s'!$D$100:$R$100</definedName>
    <definedName name="_102__123Graph_XQRE_S_BY_CO." hidden="1">'[14]QRE Charts'!$D$222:$R$222</definedName>
    <definedName name="_105__123Graph_XQRE_S_BY_TYPE" hidden="1">'[14]QRE Charts'!$D$222:$R$222</definedName>
    <definedName name="_108__123Graph_XSUPPLIES_BY_B_U" hidden="1">'[14]QRE Charts'!$D$222:$R$222</definedName>
    <definedName name="_11__123Graph_ACHART_17" localSheetId="0" hidden="1">'[17]10'!#REF!</definedName>
    <definedName name="_11__123Graph_ACHART_17" hidden="1">'[18]10'!#REF!</definedName>
    <definedName name="_11__123Graph_BCONTRACT_BY_B_U" hidden="1">'[16]QRE Charts'!$D$276:$Q$276</definedName>
    <definedName name="_11__123Graph_BSENS_COMPARISON" hidden="1">'[14]QRE Charts'!$E$366:$O$366</definedName>
    <definedName name="_111__123Graph_XTAX_CREDIT" hidden="1">'[14]QRE Charts'!$C$332:$C$342</definedName>
    <definedName name="_113_0_0_K" hidden="1">[15]Masterdata!#REF!</definedName>
    <definedName name="_115_0_0_S" hidden="1">[15]Masterdata!#REF!</definedName>
    <definedName name="_12__123Graph_ASENS_COMPARISON" hidden="1">'[14]QRE Charts'!$E$365:$O$365</definedName>
    <definedName name="_12__123Graph_ATAX_CREDIT" hidden="1">'[14]QRE Charts'!$D$332:$D$342</definedName>
    <definedName name="_12__123Graph_BQRE_S_BY_CO." hidden="1">'[16]QRE Charts'!$D$302:$R$302</definedName>
    <definedName name="_12__123Graph_BSUPPLIES_BY_B_U" hidden="1">'[14]QRE Charts'!$D$250:$Q$250</definedName>
    <definedName name="_13__123Graph_BQRE_S_BY_TYPE" hidden="1">'[16]QRE''s'!$D$100:$R$100</definedName>
    <definedName name="_13__123Graph_BTAX_CREDIT" hidden="1">'[14]QRE Charts'!$E$332:$E$342</definedName>
    <definedName name="_14__123Graph_AWAGES_BY_B_U" hidden="1">'[14]QRE Charts'!$D$223:$R$223</definedName>
    <definedName name="_14__123Graph_BSENS_COMPARISON" hidden="1">'[16]QRE Charts'!$E$366:$O$366</definedName>
    <definedName name="_14__123Graph_BWAGES_BY_B_U" hidden="1">'[14]QRE Charts'!$D$224:$R$224</definedName>
    <definedName name="_15__123Graph_ASUPPLIES_BY_B_U" hidden="1">'[14]QRE Charts'!$D$249:$Q$249</definedName>
    <definedName name="_15__123Graph_BSUPPLIES_BY_B_U" hidden="1">'[16]QRE Charts'!$D$250:$Q$250</definedName>
    <definedName name="_15__123Graph_CCONTRACT_BY_B_U" hidden="1">'[14]QRE Charts'!$D$277:$Q$277</definedName>
    <definedName name="_16__123Graph_BCONTRACT_BY_B_U" hidden="1">'[14]QRE Charts'!$D$276:$Q$276</definedName>
    <definedName name="_16__123Graph_BTAX_CREDIT" hidden="1">'[16]QRE Charts'!$E$332:$E$342</definedName>
    <definedName name="_16__123Graph_CQRE_S_BY_CO." hidden="1">'[14]QRE Charts'!$D$303:$R$303</definedName>
    <definedName name="_17__123Graph_BWAGES_BY_B_U" hidden="1">'[16]QRE Charts'!$D$224:$R$224</definedName>
    <definedName name="_17__123Graph_CQRE_S_BY_TYPE" hidden="1">'[14]QRE''s'!$D$101:$R$101</definedName>
    <definedName name="_18__123Graph_ATAX_CREDIT" hidden="1">'[14]QRE Charts'!$D$332:$D$342</definedName>
    <definedName name="_18__123Graph_BQRE_S_BY_CO." hidden="1">'[14]QRE Charts'!$D$302:$R$302</definedName>
    <definedName name="_18__123Graph_CCONTRACT_BY_B_U" hidden="1">'[16]QRE Charts'!$D$277:$Q$277</definedName>
    <definedName name="_18__123Graph_CSENS_COMPARISON" hidden="1">'[14]QRE Charts'!$E$367:$O$367</definedName>
    <definedName name="_19__123Graph_CQRE_S_BY_CO." hidden="1">'[16]QRE Charts'!$D$303:$R$303</definedName>
    <definedName name="_19__123Graph_CSUPPLIES_BY_B_U" hidden="1">'[14]QRE Charts'!$D$251:$Q$251</definedName>
    <definedName name="_1JE220_WP">#REF!</definedName>
    <definedName name="_1K" hidden="1">#REF!</definedName>
    <definedName name="_2__123Graph_ACHART_17" localSheetId="0" hidden="1">'[13]10'!#REF!</definedName>
    <definedName name="_2__123Graph_ACHART_17" hidden="1">'[13]10'!#REF!</definedName>
    <definedName name="_2__123Graph_ACONTRACT_BY_B_U" hidden="1">'[14]QRE Charts'!$D$275:$Q$275</definedName>
    <definedName name="_2__123Graph_AQRE_S_BY_CO." hidden="1">'[14]QRE Charts'!$D$301:$R$301</definedName>
    <definedName name="_2_0_0_S" hidden="1">[15]Masterdata!#REF!</definedName>
    <definedName name="_20__123Graph_BQRE_S_BY_TYPE" hidden="1">'[14]QRE''s'!$D$100:$R$100</definedName>
    <definedName name="_20__123Graph_CQRE_S_BY_TYPE" hidden="1">'[16]QRE''s'!$D$101:$R$101</definedName>
    <definedName name="_20__123Graph_CWAGES_BY_B_U" hidden="1">'[14]QRE Charts'!$D$225:$R$225</definedName>
    <definedName name="_21__123Graph_AWAGES_BY_B_U" hidden="1">'[14]QRE Charts'!$D$223:$R$223</definedName>
    <definedName name="_21__123Graph_CSENS_COMPARISON" hidden="1">'[16]QRE Charts'!$E$367:$O$367</definedName>
    <definedName name="_21__123Graph_DCONTRACT_BY_B_U" hidden="1">'[14]QRE Charts'!$D$278:$Q$278</definedName>
    <definedName name="_22__123Graph_BSENS_COMPARISON" hidden="1">'[14]QRE Charts'!$E$366:$O$366</definedName>
    <definedName name="_22__123Graph_CSUPPLIES_BY_B_U" hidden="1">'[16]QRE Charts'!$D$251:$Q$251</definedName>
    <definedName name="_22__123Graph_DQRE_S_BY_CO." hidden="1">'[14]QRE Charts'!$D$304:$R$304</definedName>
    <definedName name="_23__123Graph_CWAGES_BY_B_U" hidden="1">'[16]QRE Charts'!$D$225:$R$225</definedName>
    <definedName name="_23__123Graph_DSUPPLIES_BY_B_U" hidden="1">'[14]QRE Charts'!$D$252:$Q$252</definedName>
    <definedName name="_24__123Graph_BCONTRACT_BY_B_U" hidden="1">'[14]QRE Charts'!$D$276:$Q$276</definedName>
    <definedName name="_24__123Graph_BSUPPLIES_BY_B_U" hidden="1">'[14]QRE Charts'!$D$250:$Q$250</definedName>
    <definedName name="_24__123Graph_DCONTRACT_BY_B_U" hidden="1">'[16]QRE Charts'!$D$278:$Q$278</definedName>
    <definedName name="_24__123Graph_DWAGES_BY_B_U" hidden="1">'[14]QRE Charts'!$D$226:$R$226</definedName>
    <definedName name="_25__123Graph_DQRE_S_BY_CO." hidden="1">'[16]QRE Charts'!$D$304:$R$304</definedName>
    <definedName name="_25__123Graph_ECONTRACT_BY_B_U" hidden="1">'[14]QRE Charts'!$D$279:$Q$279</definedName>
    <definedName name="_26__123Graph_BTAX_CREDIT" hidden="1">'[14]QRE Charts'!$E$332:$E$342</definedName>
    <definedName name="_26__123Graph_DSUPPLIES_BY_B_U" hidden="1">'[16]QRE Charts'!$D$252:$Q$252</definedName>
    <definedName name="_26__123Graph_EQRE_S_BY_CO." hidden="1">'[14]QRE Charts'!$D$305:$R$305</definedName>
    <definedName name="_27__123Graph_BQRE_S_BY_CO." hidden="1">'[14]QRE Charts'!$D$302:$R$302</definedName>
    <definedName name="_27__123Graph_DWAGES_BY_B_U" hidden="1">'[16]QRE Charts'!$D$226:$R$226</definedName>
    <definedName name="_27__123Graph_ESUPPLIES_BY_B_U" hidden="1">'[14]QRE Charts'!$D$253:$Q$253</definedName>
    <definedName name="_28__123Graph_BWAGES_BY_B_U" hidden="1">'[14]QRE Charts'!$D$224:$R$224</definedName>
    <definedName name="_28__123Graph_ECONTRACT_BY_B_U" hidden="1">'[16]QRE Charts'!$D$279:$Q$279</definedName>
    <definedName name="_28__123Graph_EWAGES_BY_B_U" hidden="1">'[14]QRE Charts'!$D$227:$R$227</definedName>
    <definedName name="_29__123Graph_EQRE_S_BY_CO." hidden="1">'[16]QRE Charts'!$D$305:$R$305</definedName>
    <definedName name="_29__123Graph_FCONTRACT_BY_B_U" hidden="1">'[14]QRE Charts'!$D$280:$Q$280</definedName>
    <definedName name="_2JE220_WP">#REF!</definedName>
    <definedName name="_2QTR">#REF!</definedName>
    <definedName name="_2S" hidden="1">[15]Masterdata!#REF!</definedName>
    <definedName name="_3_">[1]IS!#REF!</definedName>
    <definedName name="_3__123Graph_ACHART_17" localSheetId="0" hidden="1">'[17]10'!#REF!</definedName>
    <definedName name="_3__123Graph_ACHART_17" hidden="1">'[18]10'!#REF!</definedName>
    <definedName name="_3__123Graph_ACONTRACT_BY_B_U" hidden="1">'[14]QRE Charts'!$D$275:$Q$275</definedName>
    <definedName name="_3__123Graph_AQRE_S_BY_TYPE" hidden="1">'[14]QRE''s'!$D$99:$R$99</definedName>
    <definedName name="_3_0_0_K" hidden="1">[15]Masterdata!#REF!</definedName>
    <definedName name="_30__123Graph_BQRE_S_BY_TYPE" hidden="1">'[14]QRE''s'!$D$100:$R$100</definedName>
    <definedName name="_30__123Graph_CCONTRACT_BY_B_U" hidden="1">'[14]QRE Charts'!$D$277:$Q$277</definedName>
    <definedName name="_30__123Graph_ESUPPLIES_BY_B_U" hidden="1">'[16]QRE Charts'!$D$253:$Q$253</definedName>
    <definedName name="_30__123Graph_FQRE_S_BY_CO." hidden="1">'[14]QRE Charts'!$D$306:$R$306</definedName>
    <definedName name="_31__123Graph_EWAGES_BY_B_U" hidden="1">'[16]QRE Charts'!$D$227:$R$227</definedName>
    <definedName name="_31__123Graph_FSUPPLIES_BY_B_U" hidden="1">'[14]QRE Charts'!$D$254:$Q$254</definedName>
    <definedName name="_32__123Graph_CQRE_S_BY_CO." hidden="1">'[14]QRE Charts'!$D$303:$R$303</definedName>
    <definedName name="_32__123Graph_FCONTRACT_BY_B_U" hidden="1">'[16]QRE Charts'!$D$280:$Q$280</definedName>
    <definedName name="_32__123Graph_FWAGES_BY_B_U" hidden="1">'[14]QRE Charts'!$D$228:$R$228</definedName>
    <definedName name="_33__123Graph_BSENS_COMPARISON" hidden="1">'[14]QRE Charts'!$E$366:$O$366</definedName>
    <definedName name="_33__123Graph_FQRE_S_BY_CO." hidden="1">'[16]QRE Charts'!$D$306:$R$306</definedName>
    <definedName name="_33__123Graph_XCONTRACT_BY_B_U" hidden="1">'[14]QRE Charts'!$D$222:$R$222</definedName>
    <definedName name="_34__123Graph_CQRE_S_BY_TYPE" hidden="1">'[14]QRE''s'!$D$101:$R$101</definedName>
    <definedName name="_34__123Graph_FSUPPLIES_BY_B_U" hidden="1">'[16]QRE Charts'!$D$254:$Q$254</definedName>
    <definedName name="_34__123Graph_XQRE_S_BY_CO." hidden="1">'[14]QRE Charts'!$D$222:$R$222</definedName>
    <definedName name="_35__123Graph_FWAGES_BY_B_U" hidden="1">'[16]QRE Charts'!$D$228:$R$228</definedName>
    <definedName name="_35__123Graph_XQRE_S_BY_TYPE" hidden="1">'[14]QRE Charts'!$D$222:$R$222</definedName>
    <definedName name="_36__123Graph_BSUPPLIES_BY_B_U" hidden="1">'[14]QRE Charts'!$D$250:$Q$250</definedName>
    <definedName name="_36__123Graph_CSENS_COMPARISON" hidden="1">'[14]QRE Charts'!$E$367:$O$367</definedName>
    <definedName name="_36__123Graph_XCONTRACT_BY_B_U" hidden="1">'[16]QRE Charts'!$D$222:$R$222</definedName>
    <definedName name="_36__123Graph_XSUPPLIES_BY_B_U" hidden="1">'[14]QRE Charts'!$D$222:$R$222</definedName>
    <definedName name="_37__123Graph_XQRE_S_BY_CO." hidden="1">'[16]QRE Charts'!$D$222:$R$222</definedName>
    <definedName name="_37__123Graph_XTAX_CREDIT" hidden="1">'[14]QRE Charts'!$C$332:$C$342</definedName>
    <definedName name="_38__123Graph_CSUPPLIES_BY_B_U" hidden="1">'[14]QRE Charts'!$D$251:$Q$251</definedName>
    <definedName name="_38__123Graph_XQRE_S_BY_TYPE" hidden="1">'[16]QRE Charts'!$D$222:$R$222</definedName>
    <definedName name="_38_0_0_K" localSheetId="0" hidden="1">[15]Masterdata!#REF!</definedName>
    <definedName name="_38_0_0_K" hidden="1">[15]Masterdata!#REF!</definedName>
    <definedName name="_39__123Graph_BTAX_CREDIT" hidden="1">'[14]QRE Charts'!$E$332:$E$342</definedName>
    <definedName name="_39__123Graph_XSUPPLIES_BY_B_U" hidden="1">'[16]QRE Charts'!$D$222:$R$222</definedName>
    <definedName name="_39_0_0_K" hidden="1">[15]Masterdata!#REF!</definedName>
    <definedName name="_39_0_0_S" localSheetId="0" hidden="1">[15]Masterdata!#REF!</definedName>
    <definedName name="_39_0_0_S" hidden="1">[15]Masterdata!#REF!</definedName>
    <definedName name="_4__123Graph_ACHART_17" localSheetId="0" hidden="1">'[9]10'!#REF!</definedName>
    <definedName name="_4__123Graph_ACHART_17" hidden="1">'[10]10'!#REF!</definedName>
    <definedName name="_4__123Graph_ACONTRACT_BY_B_U" hidden="1">'[16]QRE Charts'!$D$275:$Q$275</definedName>
    <definedName name="_4__123Graph_AQRE_S_BY_CO." hidden="1">'[14]QRE Charts'!$D$301:$R$301</definedName>
    <definedName name="_4__123Graph_ASENS_COMPARISON" hidden="1">'[14]QRE Charts'!$E$365:$O$365</definedName>
    <definedName name="_4_0_0_K" hidden="1">#REF!</definedName>
    <definedName name="_4_0_0_S" hidden="1">[15]Masterdata!#REF!</definedName>
    <definedName name="_40__123Graph_CWAGES_BY_B_U" hidden="1">'[14]QRE Charts'!$D$225:$R$225</definedName>
    <definedName name="_40__123Graph_XTAX_CREDIT" hidden="1">'[16]QRE Charts'!$C$332:$C$342</definedName>
    <definedName name="_40_0_0_K" hidden="1">[15]Masterdata!#REF!</definedName>
    <definedName name="_40_0_0_S" hidden="1">[15]Masterdata!#REF!</definedName>
    <definedName name="_41_0_0_S" hidden="1">[15]Masterdata!#REF!</definedName>
    <definedName name="_42__123Graph_BWAGES_BY_B_U" hidden="1">'[14]QRE Charts'!$D$224:$R$224</definedName>
    <definedName name="_42__123Graph_DCONTRACT_BY_B_U" hidden="1">'[14]QRE Charts'!$D$278:$Q$278</definedName>
    <definedName name="_42_0_0_K" hidden="1">[15]Masterdata!#REF!</definedName>
    <definedName name="_43_0_0_S" hidden="1">[15]Masterdata!#REF!</definedName>
    <definedName name="_44__123Graph_DQRE_S_BY_CO." hidden="1">'[14]QRE Charts'!$D$304:$R$304</definedName>
    <definedName name="_45__123Graph_CCONTRACT_BY_B_U" hidden="1">'[14]QRE Charts'!$D$277:$Q$277</definedName>
    <definedName name="_46__123Graph_DSUPPLIES_BY_B_U" hidden="1">'[14]QRE Charts'!$D$252:$Q$252</definedName>
    <definedName name="_47_0_0_S" hidden="1">[15]Masterdata!#REF!</definedName>
    <definedName name="_48__123Graph_CQRE_S_BY_CO." hidden="1">'[14]QRE Charts'!$D$303:$R$303</definedName>
    <definedName name="_48__123Graph_DWAGES_BY_B_U" hidden="1">'[14]QRE Charts'!$D$226:$R$226</definedName>
    <definedName name="_4JE220_WP">#REF!</definedName>
    <definedName name="_5__123Graph_ACHART_17" localSheetId="0" hidden="1">'[9]10'!#REF!</definedName>
    <definedName name="_5__123Graph_ACHART_17" hidden="1">'[10]10'!#REF!</definedName>
    <definedName name="_5__123Graph_AQRE_S_BY_CO." hidden="1">'[16]QRE Charts'!$D$301:$R$301</definedName>
    <definedName name="_5__123Graph_ASUPPLIES_BY_B_U" hidden="1">'[14]QRE Charts'!$D$249:$Q$249</definedName>
    <definedName name="_5_0_0_S" hidden="1">[15]Masterdata!#REF!</definedName>
    <definedName name="_50__123Graph_ECONTRACT_BY_B_U" hidden="1">'[14]QRE Charts'!$D$279:$Q$279</definedName>
    <definedName name="_51__123Graph_CQRE_S_BY_TYPE" hidden="1">'[14]QRE''s'!$D$101:$R$101</definedName>
    <definedName name="_52__123Graph_EQRE_S_BY_CO." hidden="1">'[14]QRE Charts'!$D$305:$R$305</definedName>
    <definedName name="_54__123Graph_CSENS_COMPARISON" hidden="1">'[14]QRE Charts'!$E$367:$O$367</definedName>
    <definedName name="_54__123Graph_ESUPPLIES_BY_B_U" hidden="1">'[14]QRE Charts'!$D$253:$Q$253</definedName>
    <definedName name="_56__123Graph_EWAGES_BY_B_U" hidden="1">'[14]QRE Charts'!$D$227:$R$227</definedName>
    <definedName name="_57__123Graph_CSUPPLIES_BY_B_U" hidden="1">'[14]QRE Charts'!$D$251:$Q$251</definedName>
    <definedName name="_58__123Graph_FCONTRACT_BY_B_U" hidden="1">'[14]QRE Charts'!$D$280:$Q$280</definedName>
    <definedName name="_6__123Graph_ACHART_17" localSheetId="0" hidden="1">'[13]10'!#REF!</definedName>
    <definedName name="_6__123Graph_ACHART_17" hidden="1">'[13]10'!#REF!</definedName>
    <definedName name="_6__123Graph_AQRE_S_BY_CO." hidden="1">'[14]QRE Charts'!$D$301:$R$301</definedName>
    <definedName name="_6__123Graph_AQRE_S_BY_TYPE" hidden="1">'[14]QRE''s'!$D$99:$R$99</definedName>
    <definedName name="_6__123Graph_ATAX_CREDIT" hidden="1">'[14]QRE Charts'!$D$332:$D$342</definedName>
    <definedName name="_6_0_0_S" hidden="1">[15]Masterdata!#REF!</definedName>
    <definedName name="_60__123Graph_CWAGES_BY_B_U" hidden="1">'[14]QRE Charts'!$D$225:$R$225</definedName>
    <definedName name="_60__123Graph_FQRE_S_BY_CO." hidden="1">'[14]QRE Charts'!$D$306:$R$306</definedName>
    <definedName name="_62__123Graph_FSUPPLIES_BY_B_U" hidden="1">'[14]QRE Charts'!$D$254:$Q$254</definedName>
    <definedName name="_63__123Graph_DCONTRACT_BY_B_U" hidden="1">'[14]QRE Charts'!$D$278:$Q$278</definedName>
    <definedName name="_64__123Graph_FWAGES_BY_B_U" hidden="1">'[14]QRE Charts'!$D$228:$R$228</definedName>
    <definedName name="_6532">#REF!</definedName>
    <definedName name="_6533">#REF!</definedName>
    <definedName name="_6543">#REF!</definedName>
    <definedName name="_66__123Graph_DQRE_S_BY_CO." hidden="1">'[14]QRE Charts'!$D$304:$R$304</definedName>
    <definedName name="_66__123Graph_XCONTRACT_BY_B_U" hidden="1">'[14]QRE Charts'!$D$222:$R$222</definedName>
    <definedName name="_68__123Graph_XQRE_S_BY_CO." hidden="1">'[14]QRE Charts'!$D$222:$R$222</definedName>
    <definedName name="_69__123Graph_DSUPPLIES_BY_B_U" hidden="1">'[14]QRE Charts'!$D$252:$Q$252</definedName>
    <definedName name="_7__123Graph_ASENS_COMPARISON" hidden="1">'[16]QRE Charts'!$E$365:$O$365</definedName>
    <definedName name="_7__123Graph_AWAGES_BY_B_U" hidden="1">'[14]QRE Charts'!$D$223:$R$223</definedName>
    <definedName name="_70__123Graph_XQRE_S_BY_TYPE" hidden="1">'[14]QRE Charts'!$D$222:$R$222</definedName>
    <definedName name="_72__123Graph_DWAGES_BY_B_U" hidden="1">'[14]QRE Charts'!$D$226:$R$226</definedName>
    <definedName name="_72__123Graph_XSUPPLIES_BY_B_U" hidden="1">'[14]QRE Charts'!$D$222:$R$222</definedName>
    <definedName name="_74__123Graph_XTAX_CREDIT" hidden="1">'[14]QRE Charts'!$C$332:$C$342</definedName>
    <definedName name="_75__123Graph_ECONTRACT_BY_B_U" hidden="1">'[14]QRE Charts'!$D$279:$Q$279</definedName>
    <definedName name="_78__123Graph_EQRE_S_BY_CO." hidden="1">'[14]QRE Charts'!$D$305:$R$305</definedName>
    <definedName name="_78_0_0_K" hidden="1">[15]Masterdata!#REF!</definedName>
    <definedName name="_8__123Graph_ASENS_COMPARISON" hidden="1">'[14]QRE Charts'!$E$365:$O$365</definedName>
    <definedName name="_8__123Graph_ASUPPLIES_BY_B_U" hidden="1">'[16]QRE Charts'!$D$249:$Q$249</definedName>
    <definedName name="_8__123Graph_BCONTRACT_BY_B_U" hidden="1">'[14]QRE Charts'!$D$276:$Q$276</definedName>
    <definedName name="_81__123Graph_ESUPPLIES_BY_B_U" hidden="1">'[14]QRE Charts'!$D$253:$Q$253</definedName>
    <definedName name="_82_0_0_S" hidden="1">[15]Masterdata!#REF!</definedName>
    <definedName name="_84__123Graph_EWAGES_BY_B_U" hidden="1">'[14]QRE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'[14]QRE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'[14]QRE''s'!$D$99:$R$99</definedName>
    <definedName name="_9__123Graph_ATAX_CREDIT" hidden="1">'[16]QRE Charts'!$D$332:$D$342</definedName>
    <definedName name="_9__123Graph_BQRE_S_BY_CO." hidden="1">'[14]QRE Charts'!$D$302:$R$302</definedName>
    <definedName name="_90__123Graph_FQRE_S_BY_CO." hidden="1">'[14]QRE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'[14]QRE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'[14]QRE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'[14]QRE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'[12]Cost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[19]DEPR96!#REF!</definedName>
    <definedName name="_Fill" localSheetId="0" hidden="1">#REF!</definedName>
    <definedName name="_Fill" hidden="1">#REF!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localSheetId="0" hidden="1">[20]Summary!#REF!</definedName>
    <definedName name="_Key1" hidden="1">#REF!</definedName>
    <definedName name="_Key2" localSheetId="0" hidden="1">'[21]Vilardi File'!#REF!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localSheetId="0" hidden="1">[20]Summary!#REF!</definedName>
    <definedName name="_Parse_In" hidden="1">'[22]704 Depr'!#REF!</definedName>
    <definedName name="_Parse_Out" localSheetId="0" hidden="1">[20]Summary!#REF!</definedName>
    <definedName name="_Parse_Out" hidden="1">[23]CONDENSED!#REF!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[20]Summary!#REF!</definedName>
    <definedName name="_Sort" hidden="1">#REF!</definedName>
    <definedName name="_sort1" localSheetId="0" hidden="1">#REF!</definedName>
    <definedName name="_sort1" hidden="1">#REF!</definedName>
    <definedName name="_sort2" localSheetId="0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'[24]Summ 165_236'!#REF!</definedName>
    <definedName name="_SUM4">'[24]Summ 165_236'!#REF!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'[25]AC 255'!$A$1:$M$32</definedName>
    <definedName name="AC_282">[26]December!#REF!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[19]DEPR96!#REF!</definedName>
    <definedName name="ACRS">#REF!</definedName>
    <definedName name="Active1">#REF!</definedName>
    <definedName name="Active2">#REF!</definedName>
    <definedName name="Actual">[27]Assumptions!$E$52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'[28]Input Page'!$G$7</definedName>
    <definedName name="ag_cap_indirect">'[29]Input Page'!$G$7</definedName>
    <definedName name="ag_mix_cap">'[29]Input Page'!$G$8</definedName>
    <definedName name="ag_mix_total">'[29]Input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[30]ALL!$B$25</definedName>
    <definedName name="ALLCGI">[30]ALL!$D$25</definedName>
    <definedName name="ALLOC">#REF!</definedName>
    <definedName name="ALLOW">#REF!</definedName>
    <definedName name="Allow_for_Funds_Used_During_Const.">#REF!</definedName>
    <definedName name="ALLRD">[30]ALL!$C$25</definedName>
    <definedName name="ALLSKP">[30]ALL!$E$25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[31]Pepco!#REF!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'[32]Gas Ferc 2 2003'!$V$2</definedName>
    <definedName name="APR">[33]load!#REF!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[31]Pepco!#REF!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'[34]Aday IS DECo &amp; Other'!#REF!</definedName>
    <definedName name="Assets_Held_for_Sale_YR_2006">'[34]Aday IS DECo &amp; Other'!#REF!</definedName>
    <definedName name="Assets_Held_for_Sale_YR_2007">'[34]Aday IS DECo &amp; Other'!#REF!</definedName>
    <definedName name="Assets_Held_for_Sale_YR_2008">'[34]Aday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[27]Assumptions!$H$15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'[35]Input Page'!#REF!</definedName>
    <definedName name="beg_CWIP">'[35]Input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MBY8XXUOHIZ4LHXHPD7WYD5" localSheetId="0" hidden="1">#REF!</definedName>
    <definedName name="BEx00MBY8XXUOHIZ4LHXHPD7WYD5" hidden="1">#REF!</definedName>
    <definedName name="BEx00O4PAWETUBT0XVI1C4OHM15U" localSheetId="0" hidden="1">'[36]10.08.5 - 2008 Capital - TDBU'!#REF!</definedName>
    <definedName name="BEx00O4PAWETUBT0XVI1C4OHM15U" hidden="1">'[37]10.08.5 - 2008 Capital - TDBU'!#REF!</definedName>
    <definedName name="BEx01HY6E3GJ66ABU5ABN26V6Q13" localSheetId="0" hidden="1">#REF!</definedName>
    <definedName name="BEx01HY6E3GJ66ABU5ABN26V6Q13" hidden="1">#REF!</definedName>
    <definedName name="BEx01PQPVA98GRAAKX3HEZZ0XK5C" localSheetId="0" hidden="1">#REF!</definedName>
    <definedName name="BEx01PQPVA98GRAAKX3HEZZ0XK5C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62TTS9LPE4KF6VUW72201AB" localSheetId="0" hidden="1">#REF!</definedName>
    <definedName name="BEx0262TTS9LPE4KF6VUW72201AB" hidden="1">#REF!</definedName>
    <definedName name="BEx02PPH4OWYB9ZB2611OC9DA9MZ" localSheetId="0" hidden="1">#REF!</definedName>
    <definedName name="BEx02PPH4OWYB9ZB2611OC9DA9M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XBADB31WUEH8U617C5F40X9" localSheetId="0" hidden="1">#REF!</definedName>
    <definedName name="BEx1FXBADB31WUEH8U617C5F40X9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RFPRSO5UT952RBFGUHDUZN5" localSheetId="0" hidden="1">#REF!</definedName>
    <definedName name="BEx1GRFPRSO5UT952RBFGUHDUZN5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U8WGEGZ07PO2AYJ3Q7JV682" localSheetId="0" hidden="1">'[36]10.08.3 - 2008 Expense - TDBU'!#REF!</definedName>
    <definedName name="BEx1HU8WGEGZ07PO2AYJ3Q7JV682" hidden="1">'[37]10.08.3 - 2008 Expense - TDBU'!#REF!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J0CSSHDJGBJUHVOEMCF2P4DL" localSheetId="0" hidden="1">#REF!</definedName>
    <definedName name="BEx1J0CSSHDJGBJUHVOEMCF2P4DL" hidden="1">#REF!</definedName>
    <definedName name="BEx1J61RRF9LJ3V3R5OY3WJ6VBWR" localSheetId="0" hidden="1">#REF!</definedName>
    <definedName name="BEx1J61RRF9LJ3V3R5OY3WJ6VBWR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NDJQ0189VAB5O88Z9N2B1" localSheetId="0" hidden="1">#REF!</definedName>
    <definedName name="BEx1JVTNDJQ0189VAB5O88Z9N2B1" hidden="1">#REF!</definedName>
    <definedName name="BEx1JXBM5W4YRWNQ0P95QQS6JWD6" localSheetId="0" hidden="1">#REF!</definedName>
    <definedName name="BEx1JXBM5W4YRWNQ0P95QQS6JWD6" hidden="1">#REF!</definedName>
    <definedName name="BEx1K4D3BL8221FE5HGCB9VDX83Q" localSheetId="0" hidden="1">'[36]10.08.5 - 2008 Capital - TDBU'!#REF!</definedName>
    <definedName name="BEx1K4D3BL8221FE5HGCB9VDX83Q" hidden="1">'[37]10.08.5 - 2008 Capital - TDBU'!#REF!</definedName>
    <definedName name="BEx1K95QRKBCQOHKAK00IAOF748I" localSheetId="0" hidden="1">#REF!</definedName>
    <definedName name="BEx1K95QRKBCQOHKAK00IAOF748I" hidden="1">#REF!</definedName>
    <definedName name="BEx1KGCOC0TV99C9CNDK7IZRHVGO" localSheetId="0" hidden="1">#REF!</definedName>
    <definedName name="BEx1KGCOC0TV99C9CNDK7IZRHVGO" hidden="1">#REF!</definedName>
    <definedName name="BEx1KGY9QEHZ9QSARMQUTQKRK4UX" localSheetId="0" hidden="1">#REF!</definedName>
    <definedName name="BEx1KGY9QEHZ9QSARMQUTQKRK4UX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AX8UE95OMEMCKW7PJJO7FX5" localSheetId="0" hidden="1">#REF!</definedName>
    <definedName name="BEx1LAX8UE95OMEMCKW7PJJO7FX5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R3VGF6TOZ4ZPIXZ96JKRKKD" localSheetId="0" hidden="1">#REF!</definedName>
    <definedName name="BEx1LR3VGF6TOZ4ZPIXZ96JKRKKD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LU92C01NBTGCF0WADTO32CU2" localSheetId="0" hidden="1">#REF!</definedName>
    <definedName name="BEx1LU92C01NBTGCF0WADTO32CU2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68NRL0QD9UQV1RA9L68505H" localSheetId="0" hidden="1">#REF!</definedName>
    <definedName name="BEx1M68NRL0QD9UQV1RA9L68505H" hidden="1">#REF!</definedName>
    <definedName name="BEx1MQ0S8ZPM3QRPBJFVO8KGKJO2" localSheetId="0" hidden="1">#REF!</definedName>
    <definedName name="BEx1MQ0S8ZPM3QRPBJFVO8KGKJO2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NQJ0R56EJAAW1MXNECZ55XH" localSheetId="0" hidden="1">'[36]10.08.5 - 2008 Capital - TDBU'!#REF!</definedName>
    <definedName name="BEx1NNQJ0R56EJAAW1MXNECZ55XH" hidden="1">'[37]10.08.5 - 2008 Capital - TDBU'!#REF!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HGT1KV1PHK1VQ1OUH4VP" localSheetId="0" hidden="1">#REF!</definedName>
    <definedName name="BEx1O24FHGT1KV1PHK1VQ1OUH4VP" hidden="1">#REF!</definedName>
    <definedName name="BEx1OFB62PDZZNV8TCVH2GJNNOSC" localSheetId="0" hidden="1">#REF!</definedName>
    <definedName name="BEx1OFB62PDZZNV8TCVH2GJNNOSC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4O0H6QOAIX6QZKHCDFW" localSheetId="0" hidden="1">#REF!</definedName>
    <definedName name="BEx1OTE544O0H6QOAIX6QZKHCDFW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58EB7DAA5Y346WUQVQR9QEO" localSheetId="0" hidden="1">#REF!</definedName>
    <definedName name="BEx1P58EB7DAA5Y346WUQVQR9QEO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KINWPH6BLUM5BTUM1OMO78L" localSheetId="0" hidden="1">#REF!</definedName>
    <definedName name="BEx1PKINWPH6BLUM5BTUM1OMO78L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K290DX9LHEN2RS5E5L92YR" localSheetId="0" hidden="1">#REF!</definedName>
    <definedName name="BEx1PUK290DX9LHEN2RS5E5L92YR" hidden="1">#REF!</definedName>
    <definedName name="BEx1PWNKPN825TMXC0L3V3FWMXS4" localSheetId="0" hidden="1">'[36]10.08.2 - 2008 Expense'!#REF!</definedName>
    <definedName name="BEx1PWNKPN825TMXC0L3V3FWMXS4" hidden="1">'[37]10.08.2 - 2008 Expense'!#REF!</definedName>
    <definedName name="BEx1Q21TG5PWZ4V504UC7VGQ9FEI" localSheetId="0" hidden="1">#REF!</definedName>
    <definedName name="BEx1Q21TG5PWZ4V504UC7VGQ9FEI" hidden="1">#REF!</definedName>
    <definedName name="BEx1QA54J2A4I7IBQR19BTY28ZMR" localSheetId="0" hidden="1">#REF!</definedName>
    <definedName name="BEx1QA54J2A4I7IBQR19BTY28ZMR" hidden="1">#REF!</definedName>
    <definedName name="BEx1QMKTAIQ9VGEWQ95YM98EUX0H" localSheetId="0" hidden="1">#REF!</definedName>
    <definedName name="BEx1QMKTAIQ9VGEWQ95YM98EUX0H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G3NJLA83JCT26IM1NH7FHA3" localSheetId="0" hidden="1">#REF!</definedName>
    <definedName name="BEx1RG3NJLA83JCT26IM1NH7FHA3" hidden="1">#REF!</definedName>
    <definedName name="BEx1RPJGA9DKDGRAYU2BHE6FRJ0N" localSheetId="0" hidden="1">#REF!</definedName>
    <definedName name="BEx1RPJGA9DKDGRAYU2BHE6FRJ0N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FGNVAFMGBWWJ1P5SP00N381" localSheetId="0" hidden="1">#REF!</definedName>
    <definedName name="BEx1SFGNVAFMGBWWJ1P5SP00N381" hidden="1">#REF!</definedName>
    <definedName name="BEx1SFGP1BMG8LP140SHD1AEEPXP" localSheetId="0" hidden="1">'[36]10.08.3 - 2008 Expense - TDBU'!#REF!</definedName>
    <definedName name="BEx1SFGP1BMG8LP140SHD1AEEPXP" hidden="1">'[37]10.08.3 - 2008 Expense - TDBU'!#REF!</definedName>
    <definedName name="BEx1SK3U02H0RGKEYXW7ZMCEOF3V" localSheetId="0" hidden="1">#REF!</definedName>
    <definedName name="BEx1SK3U02H0RGKEYXW7ZMCEOF3V" hidden="1">#REF!</definedName>
    <definedName name="BEx1SO5L68CL3H1IC2HQ6TPY8U6F" localSheetId="0" hidden="1">#REF!</definedName>
    <definedName name="BEx1SO5L68CL3H1IC2HQ6TPY8U6F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TE2YGKCOGDSQUWA9TLZW5GV4" localSheetId="0" hidden="1">#REF!</definedName>
    <definedName name="BEx1TE2YGKCOGDSQUWA9TLZW5GV4" hidden="1">#REF!</definedName>
    <definedName name="BEx1TJ0WLS9O7KNSGIPWTYHDYI1D" localSheetId="0" hidden="1">#REF!</definedName>
    <definedName name="BEx1TJ0WLS9O7KNSGIPWTYHDYI1D" hidden="1">#REF!</definedName>
    <definedName name="BEx1TLF98B75D1P3EJQ1GRYKUU6P" localSheetId="0" hidden="1">#REF!</definedName>
    <definedName name="BEx1TLF98B75D1P3EJQ1GRYKUU6P" hidden="1">#REF!</definedName>
    <definedName name="BEx1TYRAHXVPGDVF5KTTB3900F58" localSheetId="0" hidden="1">'[36]10.08.4 -2008 Capital'!#REF!</definedName>
    <definedName name="BEx1TYRAHXVPGDVF5KTTB3900F58" hidden="1">'[37]10.08.4 -2008 Capital'!#REF!</definedName>
    <definedName name="BEx1U15M7LVVFZENH830B2BGWC04" localSheetId="0" hidden="1">#REF!</definedName>
    <definedName name="BEx1U15M7LVVFZENH830B2BGWC04" hidden="1">#REF!</definedName>
    <definedName name="BEx1U5NGVTXGL4CIPVT5O034KGGR" localSheetId="0" hidden="1">'[36]10.08.3 - 2008 Expense - TDBU'!#REF!</definedName>
    <definedName name="BEx1U5NGVTXGL4CIPVT5O034KGGR" hidden="1">'[37]10.08.3 - 2008 Expense - TDBU'!#REF!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FZM4VZBYSPNK43H7Y6HNB2B" localSheetId="0" hidden="1">#REF!</definedName>
    <definedName name="BEx1UFZM4VZBYSPNK43H7Y6HNB2B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UDIQPZ23XQ79GUL0RAWRSCK" localSheetId="0" hidden="1">#REF!</definedName>
    <definedName name="BEx1UUDIQPZ23XQ79GUL0RAWRSCK" hidden="1">#REF!</definedName>
    <definedName name="BEx1UUTSK2C11SHV8AJXLYCJP9N4" localSheetId="0" hidden="1">#REF!</definedName>
    <definedName name="BEx1UUTSK2C11SHV8AJXLYCJP9N4" hidden="1">#REF!</definedName>
    <definedName name="BEx1V67SEV778NVW68J8W5SND1J7" localSheetId="0" hidden="1">#REF!</definedName>
    <definedName name="BEx1V67SEV778NVW68J8W5SND1J7" hidden="1">#REF!</definedName>
    <definedName name="BEx1VAK6RBDZVE57N471WHPORUOE" localSheetId="0" hidden="1">#REF!</definedName>
    <definedName name="BEx1VAK6RBDZVE57N471WHPORUOE" hidden="1">#REF!</definedName>
    <definedName name="BEx1VIY9SQLRESD11CC4PHYT0XSG" localSheetId="0" hidden="1">#REF!</definedName>
    <definedName name="BEx1VIY9SQLRESD11CC4PHYT0XSG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1SS6VBZVRNQ2BCV14SDSN2T" localSheetId="0" hidden="1">#REF!</definedName>
    <definedName name="BEx1X1SS6VBZVRNQ2BCV14SDSN2T" hidden="1">#REF!</definedName>
    <definedName name="BEx1X3LHU9DPG01VWX2IF65TRATF" localSheetId="0" hidden="1">#REF!</definedName>
    <definedName name="BEx1X3LHU9DPG01VWX2IF65TRATF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40E3PP1FR4Z1T8TYMERO4NV" localSheetId="0" hidden="1">#REF!</definedName>
    <definedName name="BEx1Y40E3PP1FR4Z1T8TYMERO4NV" hidden="1">#REF!</definedName>
    <definedName name="BEx1YESSUDLAERX6LBB8V56M8SLC" localSheetId="0" hidden="1">#REF!</definedName>
    <definedName name="BEx1YESSUDLAERX6LBB8V56M8SLC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3OD51ISAN2LLIBMULN0U4ZC" localSheetId="0" hidden="1">#REF!</definedName>
    <definedName name="BEx3B3OD51ISAN2LLIBMULN0U4ZC" hidden="1">#REF!</definedName>
    <definedName name="BEx3BAKI5N8MFGVWZWCRJQZ879OO" localSheetId="0" hidden="1">#REF!</definedName>
    <definedName name="BEx3BAKI5N8MFGVWZWCRJQZ879OO" hidden="1">#REF!</definedName>
    <definedName name="BEx3BG9I89VA2OLYT4PV61JDXU69" localSheetId="0" hidden="1">#REF!</definedName>
    <definedName name="BEx3BG9I89VA2OLYT4PV61JDXU69" hidden="1">#REF!</definedName>
    <definedName name="BEx3BG9J3N0QW0HQLPDKHG4LNUP8" localSheetId="0" hidden="1">#REF!</definedName>
    <definedName name="BEx3BG9J3N0QW0HQLPDKHG4LNUP8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WAOSJWUXB8I63LLLOB0IJP1" localSheetId="0" hidden="1">#REF!</definedName>
    <definedName name="BEx3BWAOSJWUXB8I63LLLOB0IJP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8AAGO4EJFEL0JJN2VY0HYIB" localSheetId="0" hidden="1">#REF!</definedName>
    <definedName name="BEx3C8AAGO4EJFEL0JJN2VY0HYIB" hidden="1">#REF!</definedName>
    <definedName name="BEx3CCS3VNR1KW2R7DKSQFZ17QW0" localSheetId="0" hidden="1">#REF!</definedName>
    <definedName name="BEx3CCS3VNR1KW2R7DKSQFZ17QW0" hidden="1">#REF!</definedName>
    <definedName name="BEx3CJTRYTU2EE1EL7M6DVFD01KO" localSheetId="0" hidden="1">#REF!</definedName>
    <definedName name="BEx3CJTRYTU2EE1EL7M6DVFD01KO" hidden="1">#REF!</definedName>
    <definedName name="BEx3CKFCCPZZ6ROLAT5C1DZNIC1U" localSheetId="0" hidden="1">#REF!</definedName>
    <definedName name="BEx3CKFCCPZZ6ROLAT5C1DZNIC1U" hidden="1">#REF!</definedName>
    <definedName name="BEx3CN4AESXZTH159TR8B9DJG12Z" localSheetId="0" hidden="1">#REF!</definedName>
    <definedName name="BEx3CN4AESXZTH159TR8B9DJG12Z" hidden="1">#REF!</definedName>
    <definedName name="BEx3CO0SVO4WLH0DO43DCHYDTH1P" localSheetId="0" hidden="1">#REF!</definedName>
    <definedName name="BEx3CO0SVO4WLH0DO43DCHYDTH1P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E9K8R6R3TVXS3UM0127D8DNP" localSheetId="0" hidden="1">#REF!</definedName>
    <definedName name="BEx3E9K8R6R3TVXS3UM0127D8DNP" hidden="1">#REF!</definedName>
    <definedName name="BEx3EE23XC21IEMZ81C84ZBTBZA8" localSheetId="0" hidden="1">#REF!</definedName>
    <definedName name="BEx3EE23XC21IEMZ81C84ZBTBZA8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EYVWCTX3E5LGECYH82ENAGBU" localSheetId="0" hidden="1">#REF!</definedName>
    <definedName name="BEx3EYVWCTX3E5LGECYH82ENAGBU" hidden="1">#REF!</definedName>
    <definedName name="BEx3F0JC8H5K4UPZ6HTO1OZ2OOOA" localSheetId="0" hidden="1">#REF!</definedName>
    <definedName name="BEx3F0JC8H5K4UPZ6HTO1OZ2OOOA" hidden="1">#REF!</definedName>
    <definedName name="BEx3F86EA79UA9R15EEYT5ZAYQGI" localSheetId="0" hidden="1">#REF!</definedName>
    <definedName name="BEx3F86EA79UA9R15EEYT5ZAYQGI" hidden="1">#REF!</definedName>
    <definedName name="BEx3FF2JGKF9FOM69W2I5I0JVUSZ" localSheetId="0" hidden="1">#REF!</definedName>
    <definedName name="BEx3FF2JGKF9FOM69W2I5I0JVUSZ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NM4HIBMXBBXPV7LKCWA3GHW" localSheetId="0" hidden="1">#REF!</definedName>
    <definedName name="BEx3FNM4HIBMXBBXPV7LKCWA3GHW" hidden="1">#REF!</definedName>
    <definedName name="BEx3FR251HFU7A33PU01SJUENL2B" localSheetId="0" hidden="1">#REF!</definedName>
    <definedName name="BEx3FR251HFU7A33PU01SJUENL2B" hidden="1">#REF!</definedName>
    <definedName name="BEx3FRIE1T53ZMO1E61ZGQ9THDOQ" localSheetId="0" hidden="1">'[36]10.08.5 - 2008 Capital - TDBU'!#REF!</definedName>
    <definedName name="BEx3FRIE1T53ZMO1E61ZGQ9THDOQ" hidden="1">'[37]10.08.5 - 2008 Capital - TDBU'!#REF!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3HT0ZM1BO84RTJMXZ1842C6" localSheetId="0" hidden="1">'[36]10.08.5 - 2008 Capital - TDBU'!#REF!</definedName>
    <definedName name="BEx3G3HT0ZM1BO84RTJMXZ1842C6" hidden="1">'[37]10.08.5 - 2008 Capital - TDBU'!#REF!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VD97A24S6H24BSXJFP4JCW6" localSheetId="0" hidden="1">#REF!</definedName>
    <definedName name="BEx3GVD97A24S6H24BSXJFP4JCW6" hidden="1">#REF!</definedName>
    <definedName name="BEx3H5UX2GZFZZT657YR76RHW5I6" localSheetId="0" hidden="1">#REF!</definedName>
    <definedName name="BEx3H5UX2GZFZZT657YR76RHW5I6" hidden="1">#REF!</definedName>
    <definedName name="BEx3HMSEFOP6DBM4R97XA6B7NFG6" localSheetId="0" hidden="1">#REF!</definedName>
    <definedName name="BEx3HMSEFOP6DBM4R97XA6B7NFG6" hidden="1">#REF!</definedName>
    <definedName name="BEx3HNZM1GOP9RT8C2AXOMFXIMQ8" localSheetId="0" hidden="1">#REF!</definedName>
    <definedName name="BEx3HNZM1GOP9RT8C2AXOMFXIMQ8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7BLM11AXCZ8E4JU8ZIAXPAS" localSheetId="0" hidden="1">#REF!</definedName>
    <definedName name="BEx3I7BLM11AXCZ8E4JU8ZIAXPAS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HMINP1THWDI6C83QR21FBGR" localSheetId="0" hidden="1">#REF!</definedName>
    <definedName name="BEx3JHMINP1THWDI6C83QR21FBGR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98ZGQOIJAD31AKR12C64LP" localSheetId="0" hidden="1">#REF!</definedName>
    <definedName name="BEx3JY98ZGQOIJAD31AKR12C64LP" hidden="1">#REF!</definedName>
    <definedName name="BEx3JYK2N7X59TPJSKYZ77ENY8SS" localSheetId="0" hidden="1">#REF!</definedName>
    <definedName name="BEx3JYK2N7X59TPJSKYZ77ENY8SS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5QZUNWBEQQWDCJDXXFBV4QK" localSheetId="0" hidden="1">#REF!</definedName>
    <definedName name="BEx3K5QZUNWBEQQWDCJDXXFBV4QK" hidden="1">#REF!</definedName>
    <definedName name="BEx3KC6WKRCQX6L4P34ZM7CCJFBT" localSheetId="0" hidden="1">#REF!</definedName>
    <definedName name="BEx3KC6WKRCQX6L4P34ZM7CCJFBT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7NTB2BHXP26B5F4A3PRTY0Z" localSheetId="0" hidden="1">#REF!</definedName>
    <definedName name="BEx3L7NTB2BHXP26B5F4A3PRTY0Z" hidden="1">#REF!</definedName>
    <definedName name="BEx3LM1PR4Y7KINKMTMKR984GX8Q" localSheetId="0" hidden="1">#REF!</definedName>
    <definedName name="BEx3LM1PR4Y7KINKMTMKR984GX8Q" hidden="1">#REF!</definedName>
    <definedName name="BEx3LPCEZ1C0XEKNCM3YT09JWCUO" localSheetId="0" hidden="1">#REF!</definedName>
    <definedName name="BEx3LPCEZ1C0XEKNCM3YT09JWCUO" hidden="1">#REF!</definedName>
    <definedName name="BEx3LTU80DDHQRJRLVN79J3RC5Z0" localSheetId="0" hidden="1">#REF!</definedName>
    <definedName name="BEx3LTU80DDHQRJRLVN79J3RC5Z0" hidden="1">#REF!</definedName>
    <definedName name="BEx3LUL5EICSTN6KP1M6B7NAHYVO" localSheetId="0" hidden="1">#REF!</definedName>
    <definedName name="BEx3LUL5EICSTN6KP1M6B7NAHYVO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885DQ9KX2HJ6T6P6HDY9GC4" localSheetId="0" hidden="1">#REF!</definedName>
    <definedName name="BEx3M885DQ9KX2HJ6T6P6HDY9GC4" hidden="1">#REF!</definedName>
    <definedName name="BEx3M9VFX329PZWYC4DMZ6P3W9R2" localSheetId="0" hidden="1">#REF!</definedName>
    <definedName name="BEx3M9VFX329PZWYC4DMZ6P3W9R2" hidden="1">#REF!</definedName>
    <definedName name="BEx3MCQ0L5NQSPA1DGA0QTYSLHNP" localSheetId="0" hidden="1">#REF!</definedName>
    <definedName name="BEx3MCQ0L5NQSPA1DGA0QTYSLHNP" hidden="1">#REF!</definedName>
    <definedName name="BEx3MCQ0VEBV0CZXDS505L38EQ8N" localSheetId="0" hidden="1">#REF!</definedName>
    <definedName name="BEx3MCQ0VEBV0CZXDS505L38EQ8N" hidden="1">#REF!</definedName>
    <definedName name="BEx3ME2HC294KYAUDR73NXYGVDW0" localSheetId="0" hidden="1">#REF!</definedName>
    <definedName name="BEx3ME2HC294KYAUDR73NXYGVDW0" hidden="1">#REF!</definedName>
    <definedName name="BEx3MEYV5LQY0BAL7V3CFAFVOM3T" localSheetId="0" hidden="1">#REF!</definedName>
    <definedName name="BEx3MEYV5LQY0BAL7V3CFAFVOM3T" hidden="1">#REF!</definedName>
    <definedName name="BEx3MREOFWJQEYMCMBL7ZE06NBN6" localSheetId="0" hidden="1">#REF!</definedName>
    <definedName name="BEx3MREOFWJQEYMCMBL7ZE06NBN6" hidden="1">#REF!</definedName>
    <definedName name="BEx3MRPHDEYR919ZKPYTH3O7DQTY" localSheetId="0" hidden="1">#REF!</definedName>
    <definedName name="BEx3MRPHDEYR919ZKPYTH3O7DQTY" hidden="1">#REF!</definedName>
    <definedName name="BEx3NKXF7GYXHBK75UI6MDRUSU0J" localSheetId="0" hidden="1">#REF!</definedName>
    <definedName name="BEx3NKXF7GYXHBK75UI6MDRUSU0J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NBPZUO6BZU0DLA11SQERG4L" localSheetId="0" hidden="1">#REF!</definedName>
    <definedName name="BEx3NNBPZUO6BZU0DLA11SQERG4L" hidden="1">#REF!</definedName>
    <definedName name="BEx3NR2I4OUFP3Z2QZEDU2PIFIDI" localSheetId="0" hidden="1">#REF!</definedName>
    <definedName name="BEx3NR2I4OUFP3Z2QZEDU2PIFIDI" hidden="1">#REF!</definedName>
    <definedName name="BEx3NVV3RL4UV2EU430NY5LKTPXD" localSheetId="0" hidden="1">#REF!</definedName>
    <definedName name="BEx3NVV3RL4UV2EU430NY5LKTPXD" hidden="1">#REF!</definedName>
    <definedName name="BEx3O1420BO99ELGBDOEK6YUS2AH" localSheetId="0" hidden="1">#REF!</definedName>
    <definedName name="BEx3O1420BO99ELGBDOEK6YUS2AH" hidden="1">#REF!</definedName>
    <definedName name="BEx3O19B8FTTAPVT5DZXQGQXWFR8" localSheetId="0" hidden="1">#REF!</definedName>
    <definedName name="BEx3O19B8FTTAPVT5DZXQGQXWFR8" hidden="1">#REF!</definedName>
    <definedName name="BEx3O208V4211X3WMWUFFIW28Y5U" localSheetId="0" hidden="1">#REF!</definedName>
    <definedName name="BEx3O208V4211X3WMWUFFIW28Y5U" hidden="1">#REF!</definedName>
    <definedName name="BEx3O7JY7N5U41CVEUHYIEK343YH" localSheetId="0" hidden="1">#REF!</definedName>
    <definedName name="BEx3O7JY7N5U41CVEUHYIEK343YH" hidden="1">#REF!</definedName>
    <definedName name="BEx3O85IKWARA6NCJOLRBRJFMEWW" localSheetId="0" hidden="1">[38]Table!#REF!</definedName>
    <definedName name="BEx3O85IKWARA6NCJOLRBRJFMEWW" hidden="1">[39]Table!#REF!</definedName>
    <definedName name="BEx3OFCGQH8N5QT3C8M44CX5CLHX" localSheetId="0" hidden="1">#REF!</definedName>
    <definedName name="BEx3OFCGQH8N5QT3C8M44CX5CLHX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G24EE6BFX4WK0PD7YR4MWXE" localSheetId="0" hidden="1">#REF!</definedName>
    <definedName name="BEx3PG24EE6BFX4WK0PD7YR4MWXE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PCKN624WDXN9HIU6BDOOFL1" localSheetId="0" hidden="1">#REF!</definedName>
    <definedName name="BEx3PPCKN624WDXN9HIU6BDOOFL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KKMOCYGB7DSNC29XGRU52O" localSheetId="0" hidden="1">#REF!</definedName>
    <definedName name="BEx3QLKKMOCYGB7DSNC29XGRU52O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U9AM2D9N0887SF1H9427JKU" localSheetId="0" hidden="1">#REF!</definedName>
    <definedName name="BEx3QU9AM2D9N0887SF1H9427JKU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8N7YCUKJFKXRC8VVKDGUCWT" localSheetId="0" hidden="1">#REF!</definedName>
    <definedName name="BEx3R8N7YCUKJFKXRC8VVKDGUCWT" hidden="1">#REF!</definedName>
    <definedName name="BEx3RFJCSRTFFKD3A8DC3F4ZHW92" localSheetId="0" hidden="1">#REF!</definedName>
    <definedName name="BEx3RFJCSRTFFKD3A8DC3F4ZHW92" hidden="1">#REF!</definedName>
    <definedName name="BEx3RHC2ZD5UFS6QD4OPFCNNMWH1" localSheetId="0" hidden="1">#REF!</definedName>
    <definedName name="BEx3RHC2ZD5UFS6QD4OPFCNNMWH1" hidden="1">#REF!</definedName>
    <definedName name="BEx3RHMVYSP3UJFE4JFGYN439AJK" localSheetId="0" hidden="1">#REF!</definedName>
    <definedName name="BEx3RHMVYSP3UJFE4JFGYN439AJK" hidden="1">#REF!</definedName>
    <definedName name="BEx3RKHARL8IJX5B7DY70B7NIRVT" localSheetId="0" hidden="1">#REF!</definedName>
    <definedName name="BEx3RKHARL8IJX5B7DY70B7NIRVT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O31FBRRLV0JNYV5WKXBI0B" localSheetId="0" hidden="1">#REF!</definedName>
    <definedName name="BEx3RXO31FBRRLV0JNYV5WKXBI0B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0D6JUMB108LOCZDSMZJEEJ5" localSheetId="0" hidden="1">#REF!</definedName>
    <definedName name="BEx3S0D6JUMB108LOCZDSMZJEEJ5" hidden="1">#REF!</definedName>
    <definedName name="BEx3SHWF5FZ1ENNWE8YT6JTBCDWU" localSheetId="0" hidden="1">#REF!</definedName>
    <definedName name="BEx3SHWF5FZ1ENNWE8YT6JTBCDWU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90SRPHVFZGKZPEL156PTBLG" localSheetId="0" hidden="1">#REF!</definedName>
    <definedName name="BEx3T90SRPHVFZGKZPEL156PTBLG" hidden="1">#REF!</definedName>
    <definedName name="BEx3TMNO7NM03FQTML6ZEBRQXY0M" localSheetId="0" hidden="1">#REF!</definedName>
    <definedName name="BEx3TMNO7NM03FQTML6ZEBRQXY0M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G11PSVRK9DW5ZNKOB4T24MN" localSheetId="0" hidden="1">'[36]10.08.5 - 2008 Capital - TDBU'!#REF!</definedName>
    <definedName name="BEx3UG11PSVRK9DW5ZNKOB4T24MN" hidden="1">'[37]10.08.5 - 2008 Capital - TDBU'!#REF!</definedName>
    <definedName name="BEx3UIQ5B7PL8QJ6RI0LF7QJWLLO" localSheetId="0" hidden="1">#REF!</definedName>
    <definedName name="BEx3UIQ5B7PL8QJ6RI0LF7QJWLLO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Q7WT8T56S476IYJBFTP1FBY" localSheetId="0" hidden="1">'[36]10.08.5 - 2008 Capital - TDBU'!#REF!</definedName>
    <definedName name="BEx3UQ7WT8T56S476IYJBFTP1FBY" hidden="1">'[37]10.08.5 - 2008 Capital - TDBU'!#REF!</definedName>
    <definedName name="BEx3UU46FGPB8C5GM6QZZZNI8FY1" localSheetId="0" hidden="1">#REF!</definedName>
    <definedName name="BEx3UU46FGPB8C5GM6QZZZNI8FY1" hidden="1">#REF!</definedName>
    <definedName name="BEx3UYM19VIXLA0EU7LB9NHA77PB" localSheetId="0" hidden="1">#REF!</definedName>
    <definedName name="BEx3UYM19VIXLA0EU7LB9NHA77PB" hidden="1">#REF!</definedName>
    <definedName name="BEx3V0EPR8DD44FA1TJFATXBJ5BA" localSheetId="0" hidden="1">#REF!</definedName>
    <definedName name="BEx3V0EPR8DD44FA1TJFATXBJ5BA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VVOKGYOTHR9Z8AJNKRDSU20" localSheetId="0" hidden="1">#REF!</definedName>
    <definedName name="BEx57VVOKGYOTHR9Z8AJNKRDSU20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9YSF6Z3BES2WDO9VJF6J7RD" localSheetId="0" hidden="1">#REF!</definedName>
    <definedName name="BEx589YSF6Z3BES2WDO9VJF6J7RD" hidden="1">#REF!</definedName>
    <definedName name="BEx58HRBEO7GYHL70I9S0DIIR5Y3" localSheetId="0" hidden="1">#REF!</definedName>
    <definedName name="BEx58HRBEO7GYHL70I9S0DIIR5Y3" hidden="1">#REF!</definedName>
    <definedName name="BEx58O1WGJ5ARYSTQ7E7Z9CZ70FW" localSheetId="0" hidden="1">#REF!</definedName>
    <definedName name="BEx58O1WGJ5ARYSTQ7E7Z9CZ70FW" hidden="1">#REF!</definedName>
    <definedName name="BEx58O780PQ05NF0Z1SKKRB3N099" localSheetId="0" hidden="1">#REF!</definedName>
    <definedName name="BEx58O780PQ05NF0Z1SKKRB3N099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6ATFUVEJ0HUDROD1OO0CGV5" localSheetId="0" hidden="1">#REF!</definedName>
    <definedName name="BEx5A6ATFUVEJ0HUDROD1OO0CGV5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RVI26GBOMZ6NBHE2KUBTNSP" localSheetId="0" hidden="1">'[36]10.08.3 - 2008 Expense - TDBU'!#REF!</definedName>
    <definedName name="BEx5ARVI26GBOMZ6NBHE2KUBTNSP" hidden="1">'[37]10.08.3 - 2008 Expense - TDBU'!#REF!</definedName>
    <definedName name="BEx5AUVDSQ35VO4BD9AKKGBM5S7D" localSheetId="0" hidden="1">#REF!</definedName>
    <definedName name="BEx5AUVDSQ35VO4BD9AKKGBM5S7D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D5L6LIQ99M87XJMWWNL031Z" localSheetId="0" hidden="1">#REF!</definedName>
    <definedName name="BEx5BD5L6LIQ99M87XJMWWNL031Z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HUCQEM4FA2DEQUKKC2QEYR" localSheetId="0" hidden="1">#REF!</definedName>
    <definedName name="BEx5BKHUCQEM4FA2DEQUKKC2QEYR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Q6UF5C89VX5ZUUUNN7Q2S3Z" localSheetId="0" hidden="1">#REF!</definedName>
    <definedName name="BEx5BQ6UF5C89VX5ZUUUNN7Q2S3Z" hidden="1">#REF!</definedName>
    <definedName name="BEx5BWC3RHNNZZNXQ3IJ1GNNZW7M" localSheetId="0" hidden="1">#REF!</definedName>
    <definedName name="BEx5BWC3RHNNZZNXQ3IJ1GNNZW7M" hidden="1">#REF!</definedName>
    <definedName name="BEx5BXJATFA4GZNILN2UJ1D2AOGO" localSheetId="0" hidden="1">#REF!</definedName>
    <definedName name="BEx5BXJATFA4GZNILN2UJ1D2AOGO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INUDCSDCAJSNNV7XVNU8Q79" localSheetId="0" hidden="1">#REF!</definedName>
    <definedName name="BEx5CINUDCSDCAJSNNV7XVNU8Q79" hidden="1">#REF!</definedName>
    <definedName name="BEx5CNLUIOYU8EODGA03Z3547I9T" localSheetId="0" hidden="1">#REF!</definedName>
    <definedName name="BEx5CNLUIOYU8EODGA03Z3547I9T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2W3OTZO7F8Q91CV254Q4LKE" localSheetId="0" hidden="1">#REF!</definedName>
    <definedName name="BEx5D2W3OTZO7F8Q91CV254Q4LKE" hidden="1">#REF!</definedName>
    <definedName name="BEx5D5W0OED6788ZKXNBW6BMYRB4" localSheetId="0" hidden="1">#REF!</definedName>
    <definedName name="BEx5D5W0OED6788ZKXNBW6BMYRB4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JIZBTNS011R9IIG2OQ2L6ZX" localSheetId="0" hidden="1">#REF!</definedName>
    <definedName name="BEx5DJIZBTNS011R9IIG2OQ2L6ZX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CSE5G83J5K32WENF7BXL82" localSheetId="0" hidden="1">#REF!</definedName>
    <definedName name="BEx5E4CSE5G83J5K32WENF7BXL82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W87ACRI46LAKG0VDJVFLG7R" localSheetId="0" hidden="1">#REF!</definedName>
    <definedName name="BEx5EW87ACRI46LAKG0VDJVFLG7R" hidden="1">#REF!</definedName>
    <definedName name="BEx5F6KF3SROYIFF0A1HJRV87YZC" localSheetId="0" hidden="1">#REF!</definedName>
    <definedName name="BEx5F6KF3SROYIFF0A1HJRV87YZC" hidden="1">#REF!</definedName>
    <definedName name="BEx5F6V72QTCK7O39Y59R0EVM6CW" localSheetId="0" hidden="1">#REF!</definedName>
    <definedName name="BEx5F6V72QTCK7O39Y59R0EVM6CW" hidden="1">#REF!</definedName>
    <definedName name="BEx5F9K9B2XA4LVU2LJMI89AW8BO" localSheetId="0" hidden="1">#REF!</definedName>
    <definedName name="BEx5F9K9B2XA4LVU2LJMI89AW8BO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OUK8T0EOTFUKGIWKKOE6F7G" localSheetId="0" hidden="1">#REF!</definedName>
    <definedName name="BEx5FOUK8T0EOTFUKGIWKKOE6F7G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FZC6RK92TU32WZ4N099LWYKZ" localSheetId="0" hidden="1">#REF!</definedName>
    <definedName name="BEx5FZC6RK92TU32WZ4N099LWYKZ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78SWSMTWKQVAC01YN6480JD" localSheetId="0" hidden="1">#REF!</definedName>
    <definedName name="BEx5H78SWSMTWKQVAC01YN6480JD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8DU0ZDRX2BY3TDR7LG7FYG" localSheetId="0" hidden="1">#REF!</definedName>
    <definedName name="BEx5HJ8DU0ZDRX2BY3TDR7LG7FYG" hidden="1">#REF!</definedName>
    <definedName name="BEx5HJZ9FAVNZSSBTAYRPZDYM9NU" localSheetId="0" hidden="1">#REF!</definedName>
    <definedName name="BEx5HJZ9FAVNZSSBTAYRPZDYM9NU" hidden="1">#REF!</definedName>
    <definedName name="BEx5HMDKAGHEFJ193YZUKU547LDS" localSheetId="0" hidden="1">#REF!</definedName>
    <definedName name="BEx5HMDKAGHEFJ193YZUKU547LDS" hidden="1">#REF!</definedName>
    <definedName name="BEx5HZ9JMKHNLFWLVUB1WP5B39BL" localSheetId="0" hidden="1">#REF!</definedName>
    <definedName name="BEx5HZ9JMKHNLFWLVUB1WP5B39BL" hidden="1">#REF!</definedName>
    <definedName name="BEx5I1D22RX2VD9NZESVVM6JZ8G5" localSheetId="0" hidden="1">#REF!</definedName>
    <definedName name="BEx5I1D22RX2VD9NZESVVM6JZ8G5" hidden="1">#REF!</definedName>
    <definedName name="BEx5I244LQHZTF3XI66J8705R9XX" localSheetId="0" hidden="1">#REF!</definedName>
    <definedName name="BEx5I244LQHZTF3XI66J8705R9XX" hidden="1">#REF!</definedName>
    <definedName name="BEx5I5K5UOAJ82FDJ4HULUM3KX7E" localSheetId="0" hidden="1">#REF!</definedName>
    <definedName name="BEx5I5K5UOAJ82FDJ4HULUM3KX7E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MN4F143KVYVDFOQYZVJG5X6" localSheetId="0" hidden="1">#REF!</definedName>
    <definedName name="BEx5IMN4F143KVYVDFOQYZVJG5X6" hidden="1">#REF!</definedName>
    <definedName name="BEx5ITU42638OWOBF2BOWE37XFP9" localSheetId="0" hidden="1">#REF!</definedName>
    <definedName name="BEx5ITU42638OWOBF2BOWE37XFP9" hidden="1">#REF!</definedName>
    <definedName name="BEx5J0FFP1KS4NGY20AEJI8VREEA" localSheetId="0" hidden="1">#REF!</definedName>
    <definedName name="BEx5J0FFP1KS4NGY20AEJI8VREEA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JWTMI37U3RDEJOYLO93RJ6Z" localSheetId="0" hidden="1">#REF!</definedName>
    <definedName name="BEx5JJWTMI37U3RDEJOYLO93RJ6Z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F88OT7666J799PZCTHRBOPU" localSheetId="0" hidden="1">#REF!</definedName>
    <definedName name="BEx5KF88OT7666J799PZCTHRBOPU" hidden="1">#REF!</definedName>
    <definedName name="BEx5KMVAY7UVXRQY7NI5EZYMNGC7" localSheetId="0" hidden="1">#REF!</definedName>
    <definedName name="BEx5KMVAY7UVXRQY7NI5EZYMNGC7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LZ9QXSWRX35EGBF4FB303PNE" localSheetId="0" hidden="1">#REF!</definedName>
    <definedName name="BEx5LZ9QXSWRX35EGBF4FB303PNE" hidden="1">#REF!</definedName>
    <definedName name="BEx5MB9BR71LZDG7XXQ2EO58JC5F" localSheetId="0" hidden="1">#REF!</definedName>
    <definedName name="BEx5MB9BR71LZDG7XXQ2EO58JC5F" hidden="1">#REF!</definedName>
    <definedName name="BEx5MLQZM68YQSKARVWTTPINFQ2C" localSheetId="0" hidden="1">[38]Table!#REF!</definedName>
    <definedName name="BEx5MLQZM68YQSKARVWTTPINFQ2C" hidden="1">[39]Table!#REF!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8TQPT9Q7AMBG5SNEYKR98Y8" localSheetId="0" hidden="1">#REF!</definedName>
    <definedName name="BEx5N8TQPT9Q7AMBG5SNEYKR98Y8" hidden="1">#REF!</definedName>
    <definedName name="BEx5NA68N6FJFX9UJXK4M14U487F" localSheetId="0" hidden="1">#REF!</definedName>
    <definedName name="BEx5NA68N6FJFX9UJXK4M14U487F" hidden="1">#REF!</definedName>
    <definedName name="BEx5ND64XZTLSC6HF2CJ3WYIIH2F" localSheetId="0" hidden="1">#REF!</definedName>
    <definedName name="BEx5ND64XZTLSC6HF2CJ3WYIIH2F" hidden="1">#REF!</definedName>
    <definedName name="BEx5NHTGLW35S2ITT7VPUKDNZRF7" localSheetId="0" hidden="1">#REF!</definedName>
    <definedName name="BEx5NHTGLW35S2ITT7VPUKDNZRF7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2CHK5IPBZFPSJ15PKMKXH2W" localSheetId="0" hidden="1">#REF!</definedName>
    <definedName name="BEx5O2CHK5IPBZFPSJ15PKMKXH2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FDQH6J3G0YOE5U93X2QN95E" localSheetId="0" hidden="1">#REF!</definedName>
    <definedName name="BEx5OFDQH6J3G0YOE5U93X2QN95E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ORDB6IPFBL15XLQCRC6PS01K" localSheetId="0" hidden="1">#REF!</definedName>
    <definedName name="BEx5ORDB6IPFBL15XLQCRC6PS01K" hidden="1">#REF!</definedName>
    <definedName name="BEx5P3243YD55WK9A04WKXBOHZ9F" localSheetId="0" hidden="1">'[36]10.08.5 - 2008 Capital - TDBU'!#REF!</definedName>
    <definedName name="BEx5P3243YD55WK9A04WKXBOHZ9F" hidden="1">'[37]10.08.5 - 2008 Capital - TDBU'!#REF!</definedName>
    <definedName name="BEx5P9Y9RDXNUAJ6CZ2LHMM8IM7T" localSheetId="0" hidden="1">#REF!</definedName>
    <definedName name="BEx5P9Y9RDXNUAJ6CZ2LHMM8IM7T" hidden="1">#REF!</definedName>
    <definedName name="BEx5PF76KPATYJ4N41VA1D7CDWY4" localSheetId="0" hidden="1">#REF!</definedName>
    <definedName name="BEx5PF76KPATYJ4N41VA1D7CDWY4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ESIB9Y8KGETIERMKU5PLCQR" localSheetId="0" hidden="1">#REF!</definedName>
    <definedName name="BEx74ESIB9Y8KGETIERMKU5PLCQR" hidden="1">#REF!</definedName>
    <definedName name="BEx74Q6H3O7133AWQXWC21MI2UFT" localSheetId="0" hidden="1">#REF!</definedName>
    <definedName name="BEx74Q6H3O7133AWQXWC21MI2UFT" hidden="1">#REF!</definedName>
    <definedName name="BEx74SVN624OKKQLMBVAPE9KAL13" localSheetId="0" hidden="1">#REF!</definedName>
    <definedName name="BEx74SVN624OKKQLMBVAPE9KAL13" hidden="1">#REF!</definedName>
    <definedName name="BEx74W6BJ8ENO3J25WNM5H5APKA3" localSheetId="0" hidden="1">#REF!</definedName>
    <definedName name="BEx74W6BJ8ENO3J25WNM5H5APKA3" hidden="1">#REF!</definedName>
    <definedName name="BEx7532GP65LPFYWT7B0NMQMFZNV" localSheetId="0" hidden="1">#REF!</definedName>
    <definedName name="BEx7532GP65LPFYWT7B0NMQMFZNV" hidden="1">#REF!</definedName>
    <definedName name="BEx755GRRD9BL27YHLH5QWIYLWB7" localSheetId="0" hidden="1">#REF!</definedName>
    <definedName name="BEx755GRRD9BL27YHLH5QWIYLWB7" hidden="1">#REF!</definedName>
    <definedName name="BEx7579IFVUAVJ784K1JNXQW1Z9I" localSheetId="0" hidden="1">#REF!</definedName>
    <definedName name="BEx7579IFVUAVJ784K1JNXQW1Z9I" hidden="1">#REF!</definedName>
    <definedName name="BEx759D1D5SXS5ELLZVBI0SXYUNF" localSheetId="0" hidden="1">#REF!</definedName>
    <definedName name="BEx759D1D5SXS5ELLZVBI0SXYUNF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OHUDAC9RZDLL9L4I1L7VQ21" localSheetId="0" hidden="1">'[36]10.08.4 -2008 Capital'!#REF!</definedName>
    <definedName name="BEx75OHUDAC9RZDLL9L4I1L7VQ21" hidden="1">'[37]10.08.4 -2008 Capital'!#REF!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C3JFS7JTBL4CH2YB4GLHQ" localSheetId="0" hidden="1">#REF!</definedName>
    <definedName name="BEx7696C3JFS7JTBL4CH2YB4GLHQ" hidden="1">#REF!</definedName>
    <definedName name="BEx76F0MJW2PS2LZH14RJZO14ARD" localSheetId="0" hidden="1">'[36]10.08.5 - 2008 Capital - TDBU'!#REF!</definedName>
    <definedName name="BEx76F0MJW2PS2LZH14RJZO14ARD" hidden="1">'[37]10.08.5 - 2008 Capital - TDBU'!#REF!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NIZM6XEWOV6EXQU2UG5MSUR" localSheetId="0" hidden="1">'[36]10.08.5 - 2008 Capital - TDBU'!#REF!</definedName>
    <definedName name="BEx77NIZM6XEWOV6EXQU2UG5MSUR" hidden="1">'[37]10.08.5 - 2008 Capital - TDBU'!#REF!</definedName>
    <definedName name="BEx77P0S3GVMS7BJUL9OWUGJ1B02" localSheetId="0" hidden="1">#REF!</definedName>
    <definedName name="BEx77P0S3GVMS7BJUL9OWUGJ1B02" hidden="1">#REF!</definedName>
    <definedName name="BEx77P69SYJJ2S37W7MAD4IWKUO4" localSheetId="0" hidden="1">#REF!</definedName>
    <definedName name="BEx77P69SYJJ2S37W7MAD4IWKUO4" hidden="1">#REF!</definedName>
    <definedName name="BEx77QDESURI6WW5582YXSK3A972" localSheetId="0" hidden="1">#REF!</definedName>
    <definedName name="BEx77QDESURI6WW5582YXSK3A972" hidden="1">#REF!</definedName>
    <definedName name="BEx77U9O8O8ZI1JB5ZFCC25C06DJ" localSheetId="0" hidden="1">#REF!</definedName>
    <definedName name="BEx77U9O8O8ZI1JB5ZFCC25C06DJ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7GF57Y7X323F3OTRWSGH7HZ" localSheetId="0" hidden="1">#REF!</definedName>
    <definedName name="BEx787GF57Y7X323F3OTRWSGH7HZ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LE2GHJ4PVWT3ULLA2J3TY1V" localSheetId="0" hidden="1">#REF!</definedName>
    <definedName name="BEx78LE2GHJ4PVWT3ULLA2J3TY1V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APUP133FLMIO8AZJFIIYD1L" localSheetId="0" hidden="1">#REF!</definedName>
    <definedName name="BEx79APUP133FLMIO8AZJFIIYD1L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18OPKC61FNESSBTAXMF8AW7" localSheetId="0" hidden="1">#REF!</definedName>
    <definedName name="BEx7A18OPKC61FNESSBTAXMF8AW7" hidden="1">#REF!</definedName>
    <definedName name="BEx7A1DZ3ACKTQDO9ELXW44GL8Y2" localSheetId="0" hidden="1">'[36]10.08.4 -2008 Capital'!#REF!</definedName>
    <definedName name="BEx7A1DZ3ACKTQDO9ELXW44GL8Y2" hidden="1">'[37]10.08.4 -2008 Capital'!#REF!</definedName>
    <definedName name="BEx7A7DRZSSF2EG6JQH27X93U90I" localSheetId="0" hidden="1">#REF!</definedName>
    <definedName name="BEx7A7DRZSSF2EG6JQH27X93U90I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J81S7N0ZOX5HWUXTT04D8KK" localSheetId="0" hidden="1">'[36]10.08.5 - 2008 Capital - TDBU'!#REF!</definedName>
    <definedName name="BEx7AJ81S7N0ZOX5HWUXTT04D8KK" hidden="1">'[37]10.08.5 - 2008 Capital - TDBU'!#REF!</definedName>
    <definedName name="BEx7AQKAXA50BVHLEWZFVHEFM6BR" localSheetId="0" hidden="1">#REF!</definedName>
    <definedName name="BEx7AQKAXA50BVHLEWZFVHEFM6BR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T704ZMAOMB9JGPZ6LXHSQG" localSheetId="0" hidden="1">#REF!</definedName>
    <definedName name="BEx7AVT704ZMAOMB9JGPZ6LXHSQG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1RKPVBM823KIGN85C8NOGLB" localSheetId="0" hidden="1">#REF!</definedName>
    <definedName name="BEx7C1RKPVBM823KIGN85C8NOGLB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DAXF5MHW62MV0JHIEM92MPI" localSheetId="0" hidden="1">#REF!</definedName>
    <definedName name="BEx7CDAXF5MHW62MV0JHIEM92MPI" hidden="1">#REF!</definedName>
    <definedName name="BEx7CIJST9GLS2QD383UK7VUDTGL" localSheetId="0" hidden="1">#REF!</definedName>
    <definedName name="BEx7CIJST9GLS2QD383UK7VUDTGL" hidden="1">#REF!</definedName>
    <definedName name="BEx7CN1OPV8F04BRSJJSWFTXJAD5" localSheetId="0" hidden="1">#REF!</definedName>
    <definedName name="BEx7CN1OPV8F04BRSJJSWFTXJAD5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SW841R32GCRO0M9X6GW5L" localSheetId="0" hidden="1">#REF!</definedName>
    <definedName name="BEx7E2QSW841R32GCRO0M9X6GW5L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V2C287ME9PQ0FIM5QWZ3O9K" localSheetId="0" hidden="1">#REF!</definedName>
    <definedName name="BEx7EV2C287ME9PQ0FIM5QWZ3O9K" hidden="1">#REF!</definedName>
    <definedName name="BEx7EWK9GUVV6FXWYIGH0TAI4V2O" localSheetId="0" hidden="1">#REF!</definedName>
    <definedName name="BEx7EWK9GUVV6FXWYIGH0TAI4V2O" hidden="1">#REF!</definedName>
    <definedName name="BEx7EYYLHMBYQTH6I377FCQS7CSX" localSheetId="0" hidden="1">#REF!</definedName>
    <definedName name="BEx7EYYLHMBYQTH6I377FCQS7CSX" hidden="1">#REF!</definedName>
    <definedName name="BEx7F3R8WBC6E9U65SYE1VCBPKTN" localSheetId="0" hidden="1">#REF!</definedName>
    <definedName name="BEx7F3R8WBC6E9U65SYE1VCBPKTN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G0F5491O5LOO00O1AXXAE24R" localSheetId="0" hidden="1">#REF!</definedName>
    <definedName name="BEx7G0F5491O5LOO00O1AXXAE24R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CP7ZU8M0UWQXEBQ8U7WXG" localSheetId="0" hidden="1">#REF!</definedName>
    <definedName name="BEx7H0JCP7ZU8M0UWQXEBQ8U7WXG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FTIA8AC8BR8HKIN81VE1SGW" localSheetId="0" hidden="1">#REF!</definedName>
    <definedName name="BEx7HFTIA8AC8BR8HKIN81VE1SGW" hidden="1">#REF!</definedName>
    <definedName name="BEx7HGVBEF4LEIF6RC14N3PSU461" localSheetId="0" hidden="1">#REF!</definedName>
    <definedName name="BEx7HGVBEF4LEIF6RC14N3PSU461" hidden="1">#REF!</definedName>
    <definedName name="BEx7HNM5QUG90PN1J2VL176TH6KY" localSheetId="0" hidden="1">#REF!</definedName>
    <definedName name="BEx7HNM5QUG90PN1J2VL176TH6KY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8FZ96C5JAHXS18ZV0912LZP" localSheetId="0" hidden="1">#REF!</definedName>
    <definedName name="BEx7I8FZ96C5JAHXS18ZV0912LZP" hidden="1">#REF!</definedName>
    <definedName name="BEx7IBVYN47SFZIA0K4MDKQZNN9V" localSheetId="0" hidden="1">#REF!</definedName>
    <definedName name="BEx7IBVYN47SFZIA0K4MDKQZNN9V" hidden="1">#REF!</definedName>
    <definedName name="BEx7IJOI6V63WKXYU6YTHPHUSP7U" localSheetId="0" hidden="1">#REF!</definedName>
    <definedName name="BEx7IJOI6V63WKXYU6YTHPHUSP7U" hidden="1">#REF!</definedName>
    <definedName name="BEx7IRRUY5JMPVVS2G8ZTVLVF9H8" localSheetId="0" hidden="1">#REF!</definedName>
    <definedName name="BEx7IRRUY5JMPVVS2G8ZTVLVF9H8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7CWKB4WKZAQMK3Z0S9GSOSM" localSheetId="0" hidden="1">#REF!</definedName>
    <definedName name="BEx7J7CWKB4WKZAQMK3Z0S9GSOSM" hidden="1">#REF!</definedName>
    <definedName name="BEx7JH3HGBPI07OHZ5LFYK0UFZQR" localSheetId="0" hidden="1">#REF!</definedName>
    <definedName name="BEx7JH3HGBPI07OHZ5LFYK0UFZQR" hidden="1">#REF!</definedName>
    <definedName name="BEx7JV194190CNM6WWGQ3UBJ3CHH" localSheetId="0" hidden="1">#REF!</definedName>
    <definedName name="BEx7JV194190CNM6WWGQ3UBJ3CHH" hidden="1">#REF!</definedName>
    <definedName name="BEx7JZJ4XFUATU0PG7083JPTXG4K" localSheetId="0" hidden="1">#REF!</definedName>
    <definedName name="BEx7JZJ4XFUATU0PG7083JPTXG4K" hidden="1">#REF!</definedName>
    <definedName name="BEx7K469BHM1J8L2PEX3Z5HEMTCE" localSheetId="0" hidden="1">#REF!</definedName>
    <definedName name="BEx7K469BHM1J8L2PEX3Z5HEMTCE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MGGB2E6YDRM0M7DPVYH3ADI" localSheetId="0" hidden="1">'[36]10.08.3 - 2008 Expense - TDBU'!#REF!</definedName>
    <definedName name="BEx7KMGGB2E6YDRM0M7DPVYH3ADI" hidden="1">'[37]10.08.3 - 2008 Expense - TDBU'!#REF!</definedName>
    <definedName name="BEx7KR92AZ8OH3I7N51J8AU9LRP3" localSheetId="0" hidden="1">#REF!</definedName>
    <definedName name="BEx7KR92AZ8OH3I7N51J8AU9LRP3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WY24UYSDR57WCCVR4KEHE7U" localSheetId="0" hidden="1">#REF!</definedName>
    <definedName name="BEx7KWY24UYSDR57WCCVR4KEHE7U" hidden="1">#REF!</definedName>
    <definedName name="BEx7KXUGRMRSUXCM97Z7VRZQ9JH2" localSheetId="0" hidden="1">#REF!</definedName>
    <definedName name="BEx7KXUGRMRSUXCM97Z7VRZQ9JH2" hidden="1">#REF!</definedName>
    <definedName name="BEx7L21IQVP1N1TTQLRMANSSLSLE" localSheetId="0" hidden="1">#REF!</definedName>
    <definedName name="BEx7L21IQVP1N1TTQLRMANSSLSLE" hidden="1">#REF!</definedName>
    <definedName name="BEx7L5C6U8MP6IZ67BD649WQYJEK" localSheetId="0" hidden="1">#REF!</definedName>
    <definedName name="BEx7L5C6U8MP6IZ67BD649WQYJEK" hidden="1">#REF!</definedName>
    <definedName name="BEx7L7QID2UUN1F4435LIWAW8DV3" localSheetId="0" hidden="1">#REF!</definedName>
    <definedName name="BEx7L7QID2UUN1F4435LIWAW8DV3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JVFQACL9F4DRS9YZQ9R2N30" localSheetId="0" hidden="1">#REF!</definedName>
    <definedName name="BEx7LJVFQACL9F4DRS9YZQ9R2N30" hidden="1">#REF!</definedName>
    <definedName name="BEx7LZ0D7JSY0VK5FBGMZE26ZKFJ" localSheetId="0" hidden="1">'[36]10.08.2 - 2008 Expense'!#REF!</definedName>
    <definedName name="BEx7LZ0D7JSY0VK5FBGMZE26ZKFJ" hidden="1">'[37]10.08.2 - 2008 Expense'!#REF!</definedName>
    <definedName name="BEx7MAUI1JJFDIJGDW4RWY5384LY" localSheetId="0" hidden="1">#REF!</definedName>
    <definedName name="BEx7MAUI1JJFDIJGDW4RWY5384LY" hidden="1">#REF!</definedName>
    <definedName name="BEx7MJZO3UKAMJ53UWOJ5ZD4GGMQ" localSheetId="0" hidden="1">#REF!</definedName>
    <definedName name="BEx7MJZO3UKAMJ53UWOJ5ZD4GGMQ" hidden="1">#REF!</definedName>
    <definedName name="BEx7MQ4RBQK32VUVPFRBYN76KSOD" localSheetId="0" hidden="1">#REF!</definedName>
    <definedName name="BEx7MQ4RBQK32VUVPFRBYN76KSOD" hidden="1">#REF!</definedName>
    <definedName name="BEx7MT4MFNXIVQGAT6D971GZW7CA" localSheetId="0" hidden="1">#REF!</definedName>
    <definedName name="BEx7MT4MFNXIVQGAT6D971GZW7CA" hidden="1">#REF!</definedName>
    <definedName name="BEx7NE3X8Z6J8PMTHDO51G0HICD5" localSheetId="0" hidden="1">#REF!</definedName>
    <definedName name="BEx7NE3X8Z6J8PMTHDO51G0HICD5" hidden="1">#REF!</definedName>
    <definedName name="BEx7NI062THZAM6I8AJWTFJL91CS" localSheetId="0" hidden="1">#REF!</definedName>
    <definedName name="BEx7NI062THZAM6I8AJWTFJL91CS" hidden="1">#REF!</definedName>
    <definedName name="BEx8Z3M9Z5VD3MZ8TD1F5M49MOTD" localSheetId="0" hidden="1">#REF!</definedName>
    <definedName name="BEx8Z3M9Z5VD3MZ8TD1F5M49MOTD" hidden="1">#REF!</definedName>
    <definedName name="BEx8ZCWSI30U7NSNHLBK5HV2J2EN" localSheetId="0" hidden="1">#REF!</definedName>
    <definedName name="BEx8ZCWSI30U7NSNHLBK5HV2J2EN" hidden="1">#REF!</definedName>
    <definedName name="BEx904S75BPRYMHF0083JF7ES4NG" localSheetId="0" hidden="1">#REF!</definedName>
    <definedName name="BEx904S75BPRYMHF0083JF7ES4NG" hidden="1">#REF!</definedName>
    <definedName name="BEx90EZ2HAURBQ5I4V6WD6NYD0AQ" localSheetId="0" hidden="1">#REF!</definedName>
    <definedName name="BEx90EZ2HAURBQ5I4V6WD6NYD0AQ" hidden="1">#REF!</definedName>
    <definedName name="BEx90H2KA91ZVRIJCDN62HJVKQWC" localSheetId="0" hidden="1">#REF!</definedName>
    <definedName name="BEx90H2KA91ZVRIJCDN62HJVKQWC" hidden="1">#REF!</definedName>
    <definedName name="BEx90HDD4RWF7JZGA8GCGG7D63MG" localSheetId="0" hidden="1">#REF!</definedName>
    <definedName name="BEx90HDD4RWF7JZGA8GCGG7D63MG" hidden="1">#REF!</definedName>
    <definedName name="BEx90VGH5H09ON2QXYC9WIIEU98T" localSheetId="0" hidden="1">#REF!</definedName>
    <definedName name="BEx90VGH5H09ON2QXYC9WIIEU98T" hidden="1">#REF!</definedName>
    <definedName name="BEx911LKH78Q9WUWXLOQFEL59ITN" localSheetId="0" hidden="1">#REF!</definedName>
    <definedName name="BEx911LKH78Q9WUWXLOQFEL59ITN" hidden="1">#REF!</definedName>
    <definedName name="BEx911WE3W1AI7TEJHN5ROFMFVQ8" localSheetId="0" hidden="1">'[36]10.08.3 - 2008 Expense - TDBU'!#REF!</definedName>
    <definedName name="BEx911WE3W1AI7TEJHN5ROFMFVQ8" hidden="1">'[37]10.08.3 - 2008 Expense - TDBU'!#REF!</definedName>
    <definedName name="BEx9175B70QXYAU5A8DJPGZQ46L9" localSheetId="0" hidden="1">#REF!</definedName>
    <definedName name="BEx9175B70QXYAU5A8DJPGZQ46L9" hidden="1">#REF!</definedName>
    <definedName name="BEx917QTZAYKMWFVDPZEDX8FH1J3" localSheetId="0" hidden="1">#REF!</definedName>
    <definedName name="BEx917QTZAYKMWFVDPZEDX8FH1J3" hidden="1">#REF!</definedName>
    <definedName name="BEx91AQQRTV87AO27VWHSFZAD4ZR" localSheetId="0" hidden="1">#REF!</definedName>
    <definedName name="BEx91AQQRTV87AO27VWHSFZAD4ZR" hidden="1">#REF!</definedName>
    <definedName name="BEx91FU57YXJK7RHMFDKKYY2JFS7" localSheetId="0" hidden="1">#REF!</definedName>
    <definedName name="BEx91FU57YXJK7RHMFDKKYY2JFS7" hidden="1">#REF!</definedName>
    <definedName name="BEx91KXLTRYJVT47UU2JUUFNKFUT" localSheetId="0" hidden="1">#REF!</definedName>
    <definedName name="BEx91KXLTRYJVT47UU2JUUFNKFUT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0O0C4FBKNO2WASY82KSAGWC" localSheetId="0" hidden="1">#REF!</definedName>
    <definedName name="BEx920O0C4FBKNO2WASY82KSAGWC" hidden="1">#REF!</definedName>
    <definedName name="BEx921PNZ46VORG2VRMWREWIC0SE" localSheetId="0" hidden="1">#REF!</definedName>
    <definedName name="BEx921PNZ46VORG2VRMWREWIC0SE" hidden="1">#REF!</definedName>
    <definedName name="BEx929YGVS1SWUVBOM0JDPJFRIAE" localSheetId="0" hidden="1">#REF!</definedName>
    <definedName name="BEx929YGVS1SWUVBOM0JDPJFRIAE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318BWFQZC3NQS37Q6XU3D425" localSheetId="0" hidden="1">#REF!</definedName>
    <definedName name="BEx9318BWFQZC3NQS37Q6XU3D425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1SIC58506DFIGKOLIHQ7KCX" localSheetId="0" hidden="1">#REF!</definedName>
    <definedName name="BEx941SIC58506DFIGKOLIHQ7KCX" hidden="1">#REF!</definedName>
    <definedName name="BEx942UCRHMI4B0US31HO95GSC2X" localSheetId="0" hidden="1">#REF!</definedName>
    <definedName name="BEx942UCRHMI4B0US31HO95GSC2X" hidden="1">#REF!</definedName>
    <definedName name="BEx944SDUSMOBHNE6J8XN1EOL90T" localSheetId="0" hidden="1">#REF!</definedName>
    <definedName name="BEx944SDUSMOBHNE6J8XN1EOL90T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L9TBK45AUQSX1IUZ86U1GPQ" localSheetId="0" hidden="1">#REF!</definedName>
    <definedName name="BEx94L9TBK45AUQSX1IUZ86U1GPQ" hidden="1">#REF!</definedName>
    <definedName name="BEx94N7W5T3U7UOE97D6OVIBUCXS" localSheetId="0" hidden="1">#REF!</definedName>
    <definedName name="BEx94N7W5T3U7UOE97D6OVIBUCXS" hidden="1">#REF!</definedName>
    <definedName name="BEx953PB6S6ECMD8N0JSW0CBG0DA" localSheetId="0" hidden="1">#REF!</definedName>
    <definedName name="BEx953PB6S6ECMD8N0JSW0CBG0DA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TXH048JPPZ7VXKTCAEE6GQS" localSheetId="0" hidden="1">#REF!</definedName>
    <definedName name="BEx95TXH048JPPZ7VXKTCAEE6GQS" hidden="1">#REF!</definedName>
    <definedName name="BEx95U89DZZSVO39TGS62CX8G9N4" localSheetId="0" hidden="1">#REF!</definedName>
    <definedName name="BEx95U89DZZSVO39TGS62CX8G9N4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KR21O7H9R29TN0S45Y3QPUK" localSheetId="0" hidden="1">#REF!</definedName>
    <definedName name="BEx96KR21O7H9R29TN0S45Y3QPUK" hidden="1">#REF!</definedName>
    <definedName name="BEx96KWJ7BHXX4IIM048C3O7S59S" localSheetId="0" hidden="1">'[36]10.08.5 - 2008 Capital - TDBU'!#REF!</definedName>
    <definedName name="BEx96KWJ7BHXX4IIM048C3O7S59S" hidden="1">'[37]10.08.5 - 2008 Capital - TDBU'!#REF!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0MYCPJ6DQ44TKLOIGZO5LHH" localSheetId="0" hidden="1">#REF!</definedName>
    <definedName name="BEx970MYCPJ6DQ44TKLOIGZO5LHH" hidden="1">#REF!</definedName>
    <definedName name="BEx978KSD61YJH3S9DGO050R2EHA" localSheetId="0" hidden="1">#REF!</definedName>
    <definedName name="BEx978KSD61YJH3S9DGO050R2EHA" hidden="1">#REF!</definedName>
    <definedName name="BEx97CBOZZVIAFCLYWXO84QIM5RH" localSheetId="0" hidden="1">#REF!</definedName>
    <definedName name="BEx97CBOZZVIAFCLYWXO84QIM5RH" hidden="1">#REF!</definedName>
    <definedName name="BEx97H9O1NAKAPK4MX4PKO34ICL5" localSheetId="0" hidden="1">#REF!</definedName>
    <definedName name="BEx97H9O1NAKAPK4MX4PKO34ICL5" hidden="1">#REF!</definedName>
    <definedName name="BEx97HVA5F2I0D6ID81KCUDEQOIH" localSheetId="0" hidden="1">#REF!</definedName>
    <definedName name="BEx97HVA5F2I0D6ID81KCUDEQOIH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QZQVMVK22H7FW8VJ1Y8HJR" localSheetId="0" hidden="1">#REF!</definedName>
    <definedName name="BEx980QZQVMVK22H7FW8VJ1Y8HJR" hidden="1">#REF!</definedName>
    <definedName name="BEx981HW73BUZWT14TBTZHC0ZTJ4" localSheetId="0" hidden="1">#REF!</definedName>
    <definedName name="BEx981HW73BUZWT14TBTZHC0ZTJ4" hidden="1">#REF!</definedName>
    <definedName name="BEx9853EGK21LS9VVKSCCC6V43AN" localSheetId="0" hidden="1">#REF!</definedName>
    <definedName name="BEx9853EGK21LS9VVKSCCC6V43AN" hidden="1">#REF!</definedName>
    <definedName name="BEx985JLSPMNH380TKBDXAEFC980" localSheetId="0" hidden="1">#REF!</definedName>
    <definedName name="BEx985JLSPMNH380TKBDXAEFC980" hidden="1">#REF!</definedName>
    <definedName name="BEx9871KU0N99P0900EAK69VFYT2" localSheetId="0" hidden="1">#REF!</definedName>
    <definedName name="BEx9871KU0N99P0900EAK69VFYT2" hidden="1">#REF!</definedName>
    <definedName name="BEx98A6S6VO1UKBYLX05KBIT7SC0" localSheetId="0" hidden="1">#REF!</definedName>
    <definedName name="BEx98A6S6VO1UKBYLX05KBIT7SC0" hidden="1">#REF!</definedName>
    <definedName name="BEx98IFKNJFGZFLID1YTRFEG1SXY" localSheetId="0" hidden="1">#REF!</definedName>
    <definedName name="BEx98IFKNJFGZFLID1YTRFEG1SXY" hidden="1">#REF!</definedName>
    <definedName name="BEx98N2R8QZSZ6MEH3L7U7U7D9GD" localSheetId="0" hidden="1">#REF!</definedName>
    <definedName name="BEx98N2R8QZSZ6MEH3L7U7U7D9GD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6PK8YMHSV0CFJOHOX1OCXHG" localSheetId="0" hidden="1">#REF!</definedName>
    <definedName name="BEx996PK8YMHSV0CFJOHOX1OCXHG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XOGHOM28CNCYKQWYGL56W2S" localSheetId="0" hidden="1">#REF!</definedName>
    <definedName name="BEx99XOGHOM28CNCYKQWYGL56W2S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BFT5XKMEOKSZYR2JDGKF" localSheetId="0" hidden="1">#REF!</definedName>
    <definedName name="BEx9B917BFT5XKMEOKSZYR2JDGKF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URCKUDZU2MLNSZIIBVDAXBV" localSheetId="0" hidden="1">#REF!</definedName>
    <definedName name="BEx9BURCKUDZU2MLNSZIIBVDAXBV" hidden="1">#REF!</definedName>
    <definedName name="BEx9BYNN9WBL0OZNO7QKTM7XA0XO" localSheetId="0" hidden="1">#REF!</definedName>
    <definedName name="BEx9BYNN9WBL0OZNO7QKTM7XA0XO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OA2U27AO1YZGMLP7B8DR22D" localSheetId="0" hidden="1">#REF!</definedName>
    <definedName name="BEx9COA2U27AO1YZGMLP7B8DR22D" hidden="1">#REF!</definedName>
    <definedName name="BEx9D1BC9FT19KY0INAABNDBAMR1" localSheetId="0" hidden="1">#REF!</definedName>
    <definedName name="BEx9D1BC9FT19KY0INAABNDBAMR1" hidden="1">#REF!</definedName>
    <definedName name="BEx9DN6ZMF18Q39MPMXSDJTZQNJ3" localSheetId="0" hidden="1">#REF!</definedName>
    <definedName name="BEx9DN6ZMF18Q39MPMXSDJTZQNJ3" hidden="1">#REF!</definedName>
    <definedName name="BEx9DUU8DALPSCW66GTMQRPXZ6GL" localSheetId="0" hidden="1">#REF!</definedName>
    <definedName name="BEx9DUU8DALPSCW66GTMQRPXZ6GL" hidden="1">#REF!</definedName>
    <definedName name="BEx9E14TDNSEMI784W0OTIEQMWN6" localSheetId="0" hidden="1">#REF!</definedName>
    <definedName name="BEx9E14TDNSEMI784W0OTIEQMWN6" hidden="1">#REF!</definedName>
    <definedName name="BEx9E2BZ2B1R41FMGJCJ7JLGLUAJ" localSheetId="0" hidden="1">#REF!</definedName>
    <definedName name="BEx9E2BZ2B1R41FMGJCJ7JLGLUAJ" hidden="1">#REF!</definedName>
    <definedName name="BEx9E6DJDRR3E21QMZAPDC3O470U" localSheetId="0" hidden="1">#REF!</definedName>
    <definedName name="BEx9E6DJDRR3E21QMZAPDC3O470U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D1Q3X2QNEWIFN2YPBFX6LMO" localSheetId="0" hidden="1">#REF!</definedName>
    <definedName name="BEx9GD1Q3X2QNEWIFN2YPBFX6LMO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645M2VLV3GR46GAUCXDZQ4K" localSheetId="0" hidden="1">#REF!</definedName>
    <definedName name="BEx9H645M2VLV3GR46GAUCXDZQ4K" hidden="1">#REF!</definedName>
    <definedName name="BEx9H8YR0E906F1JXZMBX3LNT004" localSheetId="0" hidden="1">#REF!</definedName>
    <definedName name="BEx9H8YR0E906F1JXZMBX3LNT004" hidden="1">#REF!</definedName>
    <definedName name="BEx9HVQR4IC0WPZ653S8B4V0A13M" localSheetId="0" hidden="1">'[36]10.08.5 - 2008 Capital - TDBU'!#REF!</definedName>
    <definedName name="BEx9HVQR4IC0WPZ653S8B4V0A13M" hidden="1">'[37]10.08.5 - 2008 Capital - TDBU'!#REF!</definedName>
    <definedName name="BEx9I38IOO8BH8XCE1W3NL31U1L9" localSheetId="0" hidden="1">#REF!</definedName>
    <definedName name="BEx9I38IOO8BH8XCE1W3NL31U1L9" hidden="1">#REF!</definedName>
    <definedName name="BEx9I8XIG7E5NB48QQHXP23FIN60" localSheetId="0" hidden="1">#REF!</definedName>
    <definedName name="BEx9I8XIG7E5NB48QQHXP23FIN60" hidden="1">#REF!</definedName>
    <definedName name="BEx9IHX7C0FG3M2R14H0SWIUGAOA" localSheetId="0" hidden="1">#REF!</definedName>
    <definedName name="BEx9IHX7C0FG3M2R14H0SWIUGAOA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TRA6B7P81T57OO22V5XLX9P" localSheetId="0" hidden="1">#REF!</definedName>
    <definedName name="BEx9ITRA6B7P81T57OO22V5XLX9P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07CU8X78XP5E4QC8XZ6YRCG" localSheetId="0" hidden="1">#REF!</definedName>
    <definedName name="BEx9J07CU8X78XP5E4QC8XZ6YRCG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9JQQ6BSIHSV0FS8QDIRPHMMLE" localSheetId="0" hidden="1">#REF!</definedName>
    <definedName name="BEx9JQQ6BSIHSV0FS8QDIRPHMMLE" hidden="1">#REF!</definedName>
    <definedName name="BEx9KP7077LQ4Q2NWSIETHZ0VA05" localSheetId="0" hidden="1">#REF!</definedName>
    <definedName name="BEx9KP7077LQ4Q2NWSIETHZ0VA05" hidden="1">#REF!</definedName>
    <definedName name="BExAW4IIW5D0MDY6TJ3G4FOLPYIR" localSheetId="0" hidden="1">#REF!</definedName>
    <definedName name="BExAW4IIW5D0MDY6TJ3G4FOLPYIR" hidden="1">#REF!</definedName>
    <definedName name="BExAW4TAPBZ18ES67GKFVYMS67N7" localSheetId="0" hidden="1">#REF!</definedName>
    <definedName name="BExAW4TAPBZ18ES67GKFVYMS67N7" hidden="1">#REF!</definedName>
    <definedName name="BExAWOAN9I36Q6B2P1316PE3048X" localSheetId="0" hidden="1">#REF!</definedName>
    <definedName name="BExAWOAN9I36Q6B2P1316PE3048X" hidden="1">#REF!</definedName>
    <definedName name="BExAWSSHUYAPXJEDC9JT9394SHQ5" localSheetId="0" hidden="1">#REF!</definedName>
    <definedName name="BExAWSSHUYAPXJEDC9JT9394SHQ5" hidden="1">#REF!</definedName>
    <definedName name="BExAX410NB4F2XOB84OR2197H8M5" localSheetId="0" hidden="1">#REF!</definedName>
    <definedName name="BExAX410NB4F2XOB84OR2197H8M5" hidden="1">#REF!</definedName>
    <definedName name="BExAX70W4OH6R7K3QT3YA9PA2APO" localSheetId="0" hidden="1">#REF!</definedName>
    <definedName name="BExAX70W4OH6R7K3QT3YA9PA2APO" hidden="1">#REF!</definedName>
    <definedName name="BExAX8TNG8LQ5Q4904SAYQIPGBSV" localSheetId="0" hidden="1">#REF!</definedName>
    <definedName name="BExAX8TNG8LQ5Q4904SAYQIPGBSV" hidden="1">#REF!</definedName>
    <definedName name="BExAXLK9UGB0UFRV7X4UPIUEJ3VZ" localSheetId="0" hidden="1">#REF!</definedName>
    <definedName name="BExAXLK9UGB0UFRV7X4UPIUEJ3VZ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JQ9G4ZXJFPWD4VIWQU6WUFT" localSheetId="0" hidden="1">#REF!</definedName>
    <definedName name="BExAYJQ9G4ZXJFPWD4VIWQU6WUFT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UYTMF7YSRG951CIIWKZM0T5" localSheetId="0" hidden="1">#REF!</definedName>
    <definedName name="BExAYUYTMF7YSRG951CIIWKZM0T5" hidden="1">#REF!</definedName>
    <definedName name="BExAYY9H9COOT46HJLPVDLTO12UL" localSheetId="0" hidden="1">#REF!</definedName>
    <definedName name="BExAYY9H9COOT46HJLPVDLTO12UL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XXGBA3DZ26LBRJCSRIMDYY6" localSheetId="0" hidden="1">'[36]10.08.5 - 2008 Capital - TDBU'!#REF!</definedName>
    <definedName name="BExAZXXGBA3DZ26LBRJCSRIMDYY6" hidden="1">'[37]10.08.5 - 2008 Capital - TDBU'!#REF!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KPCN7YJORQAYUCF4YKIKPMC" localSheetId="0" hidden="1">#REF!</definedName>
    <definedName name="BExB0KPCN7YJORQAYUCF4YKIKPMC" hidden="1">#REF!</definedName>
    <definedName name="BExB0WE4PI3NOBXXVO9CTEN4DIU2" localSheetId="0" hidden="1">#REF!</definedName>
    <definedName name="BExB0WE4PI3NOBXXVO9CTEN4DIU2" hidden="1">#REF!</definedName>
    <definedName name="BExB0ZJIGMTDV9JC5IILPRZ5BXNJ" localSheetId="0" hidden="1">#REF!</definedName>
    <definedName name="BExB0ZJIGMTDV9JC5IILPRZ5BXNJ" hidden="1">#REF!</definedName>
    <definedName name="BExB10QNIVITUYS55OAEKK3VLJFE" localSheetId="0" hidden="1">#REF!</definedName>
    <definedName name="BExB10QNIVITUYS55OAEKK3VLJFE" hidden="1">#REF!</definedName>
    <definedName name="BExB14HG3PSHTJ4S9G0Y803UWLWP" localSheetId="0" hidden="1">#REF!</definedName>
    <definedName name="BExB14HG3PSHTJ4S9G0Y803UWLWP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C4HDPDZBISSQ3JREULJJZ7K" localSheetId="0" hidden="1">#REF!</definedName>
    <definedName name="BExB1C4HDPDZBISSQ3JREULJJZ7K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15I6XJMAXZ5JDHT0R7K0CS1" localSheetId="0" hidden="1">#REF!</definedName>
    <definedName name="BExB215I6XJMAXZ5JDHT0R7K0CS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2TBL7K5D70TOLTXT6SAAJQS9" localSheetId="0" hidden="1">#REF!</definedName>
    <definedName name="BExB2TBL7K5D70TOLTXT6SAAJQS9" hidden="1">#REF!</definedName>
    <definedName name="BExB2WRQ815O1VGMGAGDGQHTTUIN" localSheetId="0" hidden="1">#REF!</definedName>
    <definedName name="BExB2WRQ815O1VGMGAGDGQHTTUIN" hidden="1">#REF!</definedName>
    <definedName name="BExB30IP1DNKNQ6PZ5ERUGR5MK4Z" localSheetId="0" hidden="1">#REF!</definedName>
    <definedName name="BExB30IP1DNKNQ6PZ5ERUGR5MK4Z" hidden="1">#REF!</definedName>
    <definedName name="BExB30YTF8EK04RZ190LBP9R44TW" localSheetId="0" hidden="1">#REF!</definedName>
    <definedName name="BExB30YTF8EK04RZ190LBP9R44TW" hidden="1">#REF!</definedName>
    <definedName name="BExB31PVM8TBKT8GI5VYI71JWZ0D" localSheetId="0" hidden="1">#REF!</definedName>
    <definedName name="BExB31PVM8TBKT8GI5VYI71JWZ0D" hidden="1">#REF!</definedName>
    <definedName name="BExB37UZ7KOLOBAPDS5EM5MJTPFJ" localSheetId="0" hidden="1">#REF!</definedName>
    <definedName name="BExB37UZ7KOLOBAPDS5EM5MJTPFJ" hidden="1">#REF!</definedName>
    <definedName name="BExB3S8NRKFKQZGZDLCF1J5OPNQX" localSheetId="0" hidden="1">#REF!</definedName>
    <definedName name="BExB3S8NRKFKQZGZDLCF1J5OPNQX" hidden="1">#REF!</definedName>
    <definedName name="BExB4016U17W1T4ZWNG5SJCGWE9P" localSheetId="0" hidden="1">#REF!</definedName>
    <definedName name="BExB4016U17W1T4ZWNG5SJCGWE9P" hidden="1">#REF!</definedName>
    <definedName name="BExB442RX0T3L6HUL6X5T21CENW6" localSheetId="0" hidden="1">#REF!</definedName>
    <definedName name="BExB442RX0T3L6HUL6X5T21CENW6" hidden="1">#REF!</definedName>
    <definedName name="BExB472MUJSUYK7SI8BX1ZGQL0NK" localSheetId="0" hidden="1">#REF!</definedName>
    <definedName name="BExB472MUJSUYK7SI8BX1ZGQL0NK" hidden="1">#REF!</definedName>
    <definedName name="BExB4ADD0L7417CII901XTFKXD1J" localSheetId="0" hidden="1">#REF!</definedName>
    <definedName name="BExB4ADD0L7417CII901XTFKXD1J" hidden="1">#REF!</definedName>
    <definedName name="BExB4DO1V1NL2AVK5YE1RSL5RYHL" localSheetId="0" hidden="1">#REF!</definedName>
    <definedName name="BExB4DO1V1NL2AVK5YE1RSL5RYHL" hidden="1">#REF!</definedName>
    <definedName name="BExB4DYU06HCGRIPBSWRCXK804UM" localSheetId="0" hidden="1">#REF!</definedName>
    <definedName name="BExB4DYU06HCGRIPBSWRCXK804UM" hidden="1">#REF!</definedName>
    <definedName name="BExB4XW9A16UWK9TUIA84W8X2ZEA" localSheetId="0" hidden="1">#REF!</definedName>
    <definedName name="BExB4XW9A16UWK9TUIA84W8X2ZEA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IFAFRG56RCEOOXLOQHCNSLB" localSheetId="0" hidden="1">#REF!</definedName>
    <definedName name="BExB5IFAFRG56RCEOOXLOQHCNSLB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RZAN4TW4BIS93TJP3MTSF2V" localSheetId="0" hidden="1">#REF!</definedName>
    <definedName name="BExB6RZAN4TW4BIS93TJP3MTSF2V" hidden="1">#REF!</definedName>
    <definedName name="BExB6SKVVBQPHZ4Y692I5525S418" localSheetId="0" hidden="1">#REF!</definedName>
    <definedName name="BExB6SKVVBQPHZ4Y692I5525S418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3DAG0L10ZK0L6HQWV9BISN7" localSheetId="0" hidden="1">#REF!</definedName>
    <definedName name="BExB73DAG0L10ZK0L6HQWV9BISN7" hidden="1">#REF!</definedName>
    <definedName name="BExB74PS5P9G0P09Y6DZSCX0FLTJ" localSheetId="0" hidden="1">#REF!</definedName>
    <definedName name="BExB74PS5P9G0P09Y6DZSCX0FLTJ" hidden="1">#REF!</definedName>
    <definedName name="BExB77KDAUB9VYWBDJP50RIW7Y73" localSheetId="0" hidden="1">#REF!</definedName>
    <definedName name="BExB77KDAUB9VYWBDJP50RIW7Y73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PZU5KVXW0MOS9BQNVV0U4WD" localSheetId="0" hidden="1">#REF!</definedName>
    <definedName name="BExB7PZU5KVXW0MOS9BQNVV0U4WD" hidden="1">#REF!</definedName>
    <definedName name="BExB7R1PBLH2KKT4OJI4ESYMV3B3" localSheetId="0" hidden="1">#REF!</definedName>
    <definedName name="BExB7R1PBLH2KKT4OJI4ESYMV3B3" hidden="1">#REF!</definedName>
    <definedName name="BExB7SUFBKOZJWAZHJSNHTBMUZE4" localSheetId="0" hidden="1">#REF!</definedName>
    <definedName name="BExB7SUFBKOZJWAZHJSNHTBMUZE4" hidden="1">#REF!</definedName>
    <definedName name="BExB806PAXX70XUTA3ZI7OORD78R" localSheetId="0" hidden="1">#REF!</definedName>
    <definedName name="BExB806PAXX70XUTA3ZI7OORD78R" hidden="1">#REF!</definedName>
    <definedName name="BExB88FBDZ0MSRCK5MB3E06QBO1N" localSheetId="0" hidden="1">#REF!</definedName>
    <definedName name="BExB88FBDZ0MSRCK5MB3E06QBO1N" hidden="1">#REF!</definedName>
    <definedName name="BExB89H5ZI7PL41B4CQN2OSUPK7A" localSheetId="0" hidden="1">#REF!</definedName>
    <definedName name="BExB89H5ZI7PL41B4CQN2OSUPK7A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PIBXT2X11LCOX7RIO57ITDV" localSheetId="0" hidden="1">#REF!</definedName>
    <definedName name="BExB8PIBXT2X11LCOX7RIO57ITDV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1I17P2IIQ85B7OF9X01BBL0" localSheetId="0" hidden="1">#REF!</definedName>
    <definedName name="BExB91I17P2IIQ85B7OF9X01BBL0" hidden="1">#REF!</definedName>
    <definedName name="BExB9DHI5I2TJ2LXYPM98EE81L27" localSheetId="0" hidden="1">#REF!</definedName>
    <definedName name="BExB9DHI5I2TJ2LXYPM98EE81L27" hidden="1">#REF!</definedName>
    <definedName name="BExB9IVQ5K36625BTKIXXB3R8NKE" localSheetId="0" hidden="1">#REF!</definedName>
    <definedName name="BExB9IVQ5K36625BTKIXXB3R8NKE" hidden="1">#REF!</definedName>
    <definedName name="BExB9Q2MZZHBGW8QQKVEYIMJBPIE" localSheetId="0" hidden="1">#REF!</definedName>
    <definedName name="BExB9Q2MZZHBGW8QQKVEYIMJBPIE" hidden="1">#REF!</definedName>
    <definedName name="BExB9UVAU97XX5IFJV05VHTKS512" localSheetId="0" hidden="1">#REF!</definedName>
    <definedName name="BExB9UVAU97XX5IFJV05VHTKS512" hidden="1">#REF!</definedName>
    <definedName name="BExB9WTBZ1ZNJ5PYDE80FJ9A5MQS" localSheetId="0" hidden="1">#REF!</definedName>
    <definedName name="BExB9WTBZ1ZNJ5PYDE80FJ9A5MQS" hidden="1">#REF!</definedName>
    <definedName name="BExBA1GON0EZRJ20UYPILAPLNQWM" localSheetId="0" hidden="1">#REF!</definedName>
    <definedName name="BExBA1GON0EZRJ20UYPILAPLNQWM" hidden="1">#REF!</definedName>
    <definedName name="BExBA1RFNTGEN0TO2IRNXT6F3QKR" localSheetId="0" hidden="1">#REF!</definedName>
    <definedName name="BExBA1RFNTGEN0TO2IRNXT6F3QKR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6PL9AA5J2L0KPL378AA2VZ4" localSheetId="0" hidden="1">#REF!</definedName>
    <definedName name="BExBA6PL9AA5J2L0KPL378AA2VZ4" hidden="1">#REF!</definedName>
    <definedName name="BExBA8I5D4R8R2PYQ1K16TWGTOEP" localSheetId="0" hidden="1">#REF!</definedName>
    <definedName name="BExBA8I5D4R8R2PYQ1K16TWGTOEP" hidden="1">#REF!</definedName>
    <definedName name="BExBA8NMWNC4ESE854DLVFP3K8UR" localSheetId="0" hidden="1">#REF!</definedName>
    <definedName name="BExBA8NMWNC4ESE854DLVFP3K8UR" hidden="1">#REF!</definedName>
    <definedName name="BExBA93PE0DGUUTA7LLSIGBIXWE5" localSheetId="0" hidden="1">#REF!</definedName>
    <definedName name="BExBA93PE0DGUUTA7LLSIGBIXWE5" hidden="1">#REF!</definedName>
    <definedName name="BExBAAWGR2BBXC8GXEYNQ9TYNUN8" localSheetId="0" hidden="1">#REF!</definedName>
    <definedName name="BExBAAWGR2BBXC8GXEYNQ9TYNUN8" hidden="1">#REF!</definedName>
    <definedName name="BExBAG5D16CADDC0MWOKCY7JZQO0" localSheetId="0" hidden="1">#REF!</definedName>
    <definedName name="BExBAG5D16CADDC0MWOKCY7JZQO0" hidden="1">#REF!</definedName>
    <definedName name="BExBAHY3NCFFKJ0L0RWLV9Q2XEA7" localSheetId="0" hidden="1">#REF!</definedName>
    <definedName name="BExBAHY3NCFFKJ0L0RWLV9Q2XEA7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TG649R9I0CT042JLL8LXV18" localSheetId="0" hidden="1">#REF!</definedName>
    <definedName name="BExBBTG649R9I0CT042JLL8LXV18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5L31H53WLFYF54SQM4A7EU4" localSheetId="0" hidden="1">#REF!</definedName>
    <definedName name="BExBC5L31H53WLFYF54SQM4A7EU4" hidden="1">#REF!</definedName>
    <definedName name="BExBC78HXWXHO3XAB6E8NVTBGLJS" localSheetId="0" hidden="1">#REF!</definedName>
    <definedName name="BExBC78HXWXHO3XAB6E8NVTBGLJS" hidden="1">#REF!</definedName>
    <definedName name="BExBCATYYZZEDHH6VTB2O2HIRMIR" localSheetId="0" hidden="1">#REF!</definedName>
    <definedName name="BExBCATYYZZEDHH6VTB2O2HIRMIR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05M2XLZ3FDJC1J5FM7IICZB" localSheetId="0" hidden="1">'[36]10.08.2 - 2008 Expense'!#REF!</definedName>
    <definedName name="BExBD05M2XLZ3FDJC1J5FM7IICZB" hidden="1">'[37]10.08.2 - 2008 Expense'!#REF!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87JCZT4EZQQ1HEUN7ZAMNT" localSheetId="0" hidden="1">#REF!</definedName>
    <definedName name="BExBDT87JCZT4EZQQ1HEUN7ZAMNT" hidden="1">#REF!</definedName>
    <definedName name="BExBDUVGK3E1J4JY9ZYTS7V14BLY" localSheetId="0" hidden="1">#REF!</definedName>
    <definedName name="BExBDUVGK3E1J4JY9ZYTS7V14BLY" hidden="1">#REF!</definedName>
    <definedName name="BExBDVH3DOL955WK34ZBD4XWH6OI" localSheetId="0" hidden="1">'[36]10.08.5 - 2008 Capital - TDBU'!#REF!</definedName>
    <definedName name="BExBDVH3DOL955WK34ZBD4XWH6OI" hidden="1">'[37]10.08.5 - 2008 Capital - TDBU'!#REF!</definedName>
    <definedName name="BExBE162OSBKD30I7T1DKKPT3I9I" localSheetId="0" hidden="1">#REF!</definedName>
    <definedName name="BExBE162OSBKD30I7T1DKKPT3I9I" hidden="1">#REF!</definedName>
    <definedName name="BExBE5YPUY1T7N7DHMMIGGXK8TMP" localSheetId="0" hidden="1">#REF!</definedName>
    <definedName name="BExBE5YPUY1T7N7DHMMIGGXK8TMP" hidden="1">#REF!</definedName>
    <definedName name="BExBE827OBMEXJZS59TKFQS6FC0Z" localSheetId="0" hidden="1">#REF!</definedName>
    <definedName name="BExBE827OBMEXJZS59TKFQS6FC0Z" hidden="1">#REF!</definedName>
    <definedName name="BExBEC9ATLQZF86W1M3APSM4HEOH" localSheetId="0" hidden="1">#REF!</definedName>
    <definedName name="BExBEC9ATLQZF86W1M3APSM4HEOH" hidden="1">#REF!</definedName>
    <definedName name="BExBEHCOWXYAJ0G8WL2C0YAEM0A3" localSheetId="0" hidden="1">#REF!</definedName>
    <definedName name="BExBEHCOWXYAJ0G8WL2C0YAEM0A3" hidden="1">#REF!</definedName>
    <definedName name="BExBEIUMJGTX2SBNU3E8Z2XPR27P" localSheetId="0" hidden="1">#REF!</definedName>
    <definedName name="BExBEIUMJGTX2SBNU3E8Z2XPR27P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HX1OTQXWVM4RKG8IHHYCVFP" localSheetId="0" hidden="1">#REF!</definedName>
    <definedName name="BExCRHX1OTQXWVM4RKG8IHHYCVFP" hidden="1">#REF!</definedName>
    <definedName name="BExCRLIHS7466WFJ3RPIUGGXYESZ" localSheetId="0" hidden="1">#REF!</definedName>
    <definedName name="BExCRLIHS7466WFJ3RPIUGGXYESZ" hidden="1">#REF!</definedName>
    <definedName name="BExCS1EDDUEAEWHVYXHIP9I1WCJH" localSheetId="0" hidden="1">#REF!</definedName>
    <definedName name="BExCS1EDDUEAEWHVYXHIP9I1WCJH" hidden="1">#REF!</definedName>
    <definedName name="BExCS6SLRCBH006GNRE27HFRHP40" localSheetId="0" hidden="1">#REF!</definedName>
    <definedName name="BExCS6SLRCBH006GNRE27HFRHP40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GOMZRUX4W3XE4LX5XXH5F2L" localSheetId="0" hidden="1">#REF!</definedName>
    <definedName name="BExCSGOMZRUX4W3XE4LX5XXH5F2L" hidden="1">#REF!</definedName>
    <definedName name="BExCSMOFTXSUEC1T46LR1UPYRCX5" localSheetId="0" hidden="1">#REF!</definedName>
    <definedName name="BExCSMOFTXSUEC1T46LR1UPYRCX5" hidden="1">#REF!</definedName>
    <definedName name="BExCSMTPZZ9RQU93PT4098LW6KAZ" localSheetId="0" hidden="1">#REF!</definedName>
    <definedName name="BExCSMTPZZ9RQU93PT4098LW6KAZ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DNIGAFFV0FMRGUS25TGONCJ" localSheetId="0" hidden="1">#REF!</definedName>
    <definedName name="BExCTDNIGAFFV0FMRGUS25TGONCJ" hidden="1">#REF!</definedName>
    <definedName name="BExCTNE23PLYUM60ZCQ942C1KG81" localSheetId="0" hidden="1">#REF!</definedName>
    <definedName name="BExCTNE23PLYUM60ZCQ942C1KG81" hidden="1">#REF!</definedName>
    <definedName name="BExCTW8G3VCZ55S09HTUGXKB1P2M" localSheetId="0" hidden="1">#REF!</definedName>
    <definedName name="BExCTW8G3VCZ55S09HTUGXKB1P2M" hidden="1">#REF!</definedName>
    <definedName name="BExCTWJ9A4QCQ9OZN28V6HYAACMI" localSheetId="0" hidden="1">#REF!</definedName>
    <definedName name="BExCTWJ9A4QCQ9OZN28V6HYAACMI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BILFA1EYYEOFEX37L275Z4P" localSheetId="0" hidden="1">#REF!</definedName>
    <definedName name="BExCUBILFA1EYYEOFEX37L275Z4P" hidden="1">#REF!</definedName>
    <definedName name="BExCUDRJO23YOKT8GPWOVQ4XEHF5" localSheetId="0" hidden="1">#REF!</definedName>
    <definedName name="BExCUDRJO23YOKT8GPWOVQ4XEHF5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UT768Y9WTBMX7GXYUGHWIXZD" localSheetId="0" hidden="1">'[36]10.08.2 - 2008 Expense'!#REF!</definedName>
    <definedName name="BExCUT768Y9WTBMX7GXYUGHWIXZD" hidden="1">'[37]10.08.2 - 2008 Expense'!#REF!</definedName>
    <definedName name="BExCUW1QXVMEP3B9SFPNEEWCG9I0" localSheetId="0" hidden="1">'[36]10.08.5 - 2008 Capital - TDBU'!#REF!</definedName>
    <definedName name="BExCUW1QXVMEP3B9SFPNEEWCG9I0" hidden="1">'[37]10.08.5 - 2008 Capital - TDBU'!#REF!</definedName>
    <definedName name="BExCUWN57J3KE1LMYFY8FAMDD57T" localSheetId="0" hidden="1">#REF!</definedName>
    <definedName name="BExCUWN57J3KE1LMYFY8FAMDD57T" hidden="1">#REF!</definedName>
    <definedName name="BExCV4VXZA9HAYPSLTWYK66MGS3Y" localSheetId="0" hidden="1">#REF!</definedName>
    <definedName name="BExCV4VXZA9HAYPSLTWYK66MGS3Y" hidden="1">#REF!</definedName>
    <definedName name="BExCV634L7SVHGB0UDDTRRQ2Q72H" localSheetId="0" hidden="1">#REF!</definedName>
    <definedName name="BExCV634L7SVHGB0UDDTRRQ2Q72H" hidden="1">#REF!</definedName>
    <definedName name="BExCVA4UIZYJL3LZ7EQQOM9CIPAD" localSheetId="0" hidden="1">#REF!</definedName>
    <definedName name="BExCVA4UIZYJL3LZ7EQQOM9CIPAD" hidden="1">#REF!</definedName>
    <definedName name="BExCVBMRUN39FYTXYMM2N12EFLG1" localSheetId="0" hidden="1">#REF!</definedName>
    <definedName name="BExCVBMRUN39FYTXYMM2N12EFLG1" hidden="1">#REF!</definedName>
    <definedName name="BExCVBXGSXT9FWJRG62PX9S1RK83" localSheetId="0" hidden="1">#REF!</definedName>
    <definedName name="BExCVBXGSXT9FWJRG62PX9S1RK83" hidden="1">#REF!</definedName>
    <definedName name="BExCVEH7A1VWBBC4BVU6VNJA1WGJ" localSheetId="0" hidden="1">#REF!</definedName>
    <definedName name="BExCVEH7A1VWBBC4BVU6VNJA1WGJ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M4B2PZUHY0W5DLK6RO6HSGU" localSheetId="0" hidden="1">#REF!</definedName>
    <definedName name="BExCVM4B2PZUHY0W5DLK6RO6HSGU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JOP24TCAR0PRZG8HD526AHX" localSheetId="0" hidden="1">#REF!</definedName>
    <definedName name="BExCWJOP24TCAR0PRZG8HD526AHX" hidden="1">#REF!</definedName>
    <definedName name="BExCWM8JQB8SI9MNZVUOQN3547K8" localSheetId="0" hidden="1">#REF!</definedName>
    <definedName name="BExCWM8JQB8SI9MNZVUOQN3547K8" hidden="1">#REF!</definedName>
    <definedName name="BExCWOBVOESHXLNFULF3L3PHKV9U" localSheetId="0" hidden="1">#REF!</definedName>
    <definedName name="BExCWOBVOESHXLNFULF3L3PHKV9U" hidden="1">#REF!</definedName>
    <definedName name="BExCWP2YCA04PGYT4V2CKSHBG2N7" localSheetId="0" hidden="1">#REF!</definedName>
    <definedName name="BExCWP2YCA04PGYT4V2CKSHBG2N7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WZPWC0LNH9ZNEEWXFFTQFZN4" localSheetId="0" hidden="1">#REF!</definedName>
    <definedName name="BExCWZPWC0LNH9ZNEEWXFFTQFZN4" hidden="1">#REF!</definedName>
    <definedName name="BExCX2KGRZBRVLZNM8SUSIE6A0RL" localSheetId="0" hidden="1">#REF!</definedName>
    <definedName name="BExCX2KGRZBRVLZNM8SUSIE6A0RL" hidden="1">#REF!</definedName>
    <definedName name="BExCX30QEPK6YY3L5B9A865PM1XZ" localSheetId="0" hidden="1">#REF!</definedName>
    <definedName name="BExCX30QEPK6YY3L5B9A865PM1XZ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5KCKNR3QHCET9D7RK52DEJB" localSheetId="0" hidden="1">#REF!</definedName>
    <definedName name="BExCX5KCKNR3QHCET9D7RK52DEJB" hidden="1">#REF!</definedName>
    <definedName name="BExCX8V1U9KN0DWRM7RHUYCTBVEN" localSheetId="0" hidden="1">#REF!</definedName>
    <definedName name="BExCX8V1U9KN0DWRM7RHUYCTBVEN" hidden="1">#REF!</definedName>
    <definedName name="BExCXCGIFCIU1476QTARIGF5OXEL" localSheetId="0" hidden="1">#REF!</definedName>
    <definedName name="BExCXCGIFCIU1476QTARIGF5OXEL" hidden="1">#REF!</definedName>
    <definedName name="BExCXILMURGYMAH6N5LF5DV6K3GM" localSheetId="0" hidden="1">#REF!</definedName>
    <definedName name="BExCXILMURGYMAH6N5LF5DV6K3GM" hidden="1">#REF!</definedName>
    <definedName name="BExCXMY5ISUXV19SSN8W6FPXAY3L" localSheetId="0" hidden="1">#REF!</definedName>
    <definedName name="BExCXMY5ISUXV19SSN8W6FPXAY3L" hidden="1">#REF!</definedName>
    <definedName name="BExCXQUFBMXQ1650735H48B1AZT3" localSheetId="0" hidden="1">#REF!</definedName>
    <definedName name="BExCXQUFBMXQ1650735H48B1AZT3" hidden="1">#REF!</definedName>
    <definedName name="BExCXUFX19ADNJAUPHJ62T1ZS5A4" localSheetId="0" hidden="1">#REF!</definedName>
    <definedName name="BExCXUFX19ADNJAUPHJ62T1ZS5A4" hidden="1">#REF!</definedName>
    <definedName name="BExCY2DQO9VLA77Q7EG3T0XNXX4F" localSheetId="0" hidden="1">#REF!</definedName>
    <definedName name="BExCY2DQO9VLA77Q7EG3T0XNXX4F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E2K07U5UQ0WQNHXML7T0NJO" localSheetId="0" hidden="1">#REF!</definedName>
    <definedName name="BExCYE2K07U5UQ0WQNHXML7T0NJO" hidden="1">#REF!</definedName>
    <definedName name="BExCYH7R2U5R12XVG3NJ54H052NJ" localSheetId="0" hidden="1">#REF!</definedName>
    <definedName name="BExCYH7R2U5R12XVG3NJ54H052NJ" hidden="1">#REF!</definedName>
    <definedName name="BExCYJBB52X8B3AREHCC1L5QNPX7" localSheetId="0" hidden="1">#REF!</definedName>
    <definedName name="BExCYJBB52X8B3AREHCC1L5QNPX7" hidden="1">#REF!</definedName>
    <definedName name="BExCYPRC5HJE6N2XQTHCT6NXGP8N" localSheetId="0" hidden="1">#REF!</definedName>
    <definedName name="BExCYPRC5HJE6N2XQTHCT6NXGP8N" hidden="1">#REF!</definedName>
    <definedName name="BExCYUK0I3UEXZNFDW71G6Z6D8XR" localSheetId="0" hidden="1">#REF!</definedName>
    <definedName name="BExCYUK0I3UEXZNFDW71G6Z6D8XR" hidden="1">#REF!</definedName>
    <definedName name="BExCZ9UA19GWDW0TL6HVTOXIRSPV" localSheetId="0" hidden="1">#REF!</definedName>
    <definedName name="BExCZ9UA19GWDW0TL6HVTOXIRSPV" hidden="1">#REF!</definedName>
    <definedName name="BExCZFZCXMLY5DWESYJ9NGTJYQ8M" localSheetId="0" hidden="1">#REF!</definedName>
    <definedName name="BExCZFZCXMLY5DWESYJ9NGTJYQ8M" hidden="1">#REF!</definedName>
    <definedName name="BExCZIJ0082EB1UPRKX9EHOOUV0U" localSheetId="0" hidden="1">#REF!</definedName>
    <definedName name="BExCZIJ0082EB1UPRKX9EHOOUV0U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H3KPWE50T7YYORPIC1TXLN" localSheetId="0" hidden="1">#REF!</definedName>
    <definedName name="BExCZNH3KPWE50T7YYORPIC1TXLN" hidden="1">#REF!</definedName>
    <definedName name="BExCZSKJ3H9C3V7IL5VIJR1XCVS6" localSheetId="0" hidden="1">#REF!</definedName>
    <definedName name="BExCZSKJ3H9C3V7IL5VIJR1XCVS6" hidden="1">#REF!</definedName>
    <definedName name="BExCZUD9FEOJBKDJ51Z3JON9LKJ8" localSheetId="0" hidden="1">#REF!</definedName>
    <definedName name="BExCZUD9FEOJBKDJ51Z3JON9LKJ8" hidden="1">#REF!</definedName>
    <definedName name="BExD03NQ5GR56X8Y0Y29FLTRLLS2" localSheetId="0" hidden="1">#REF!</definedName>
    <definedName name="BExD03NQ5GR56X8Y0Y29FLTRLLS2" hidden="1">#REF!</definedName>
    <definedName name="BExD0508DAALLU00PHFPBC8SRRKT" localSheetId="0" hidden="1">#REF!</definedName>
    <definedName name="BExD0508DAALLU00PHFPBC8SRRKT" hidden="1">#REF!</definedName>
    <definedName name="BExD0BAT3ER3NBREZM75FYDXWDA7" localSheetId="0" hidden="1">#REF!</definedName>
    <definedName name="BExD0BAT3ER3NBREZM75FYDXWDA7" hidden="1">#REF!</definedName>
    <definedName name="BExD0BG9BZG0I2HQ6PWHGGVEMY6K" localSheetId="0" hidden="1">#REF!</definedName>
    <definedName name="BExD0BG9BZG0I2HQ6PWHGGVEMY6K" hidden="1">#REF!</definedName>
    <definedName name="BExD0C1TNBFIEWNG3IH7R8WOPI6B" localSheetId="0" hidden="1">#REF!</definedName>
    <definedName name="BExD0C1TNBFIEWNG3IH7R8WOPI6B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M38AXH7IMGDWBCB3CT349N5" localSheetId="0" hidden="1">#REF!</definedName>
    <definedName name="BExD0M38AXH7IMGDWBCB3CT349N5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11Z3KEWZ3PWH1UZSJRDRV9IH" localSheetId="0" hidden="1">#REF!</definedName>
    <definedName name="BExD11Z3KEWZ3PWH1UZSJRDRV9IH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60UKTD6MG5W79IBIHP0ZPKQ" localSheetId="0" hidden="1">#REF!</definedName>
    <definedName name="BExD160UKTD6MG5W79IBIHP0ZPKQ" hidden="1">#REF!</definedName>
    <definedName name="BExD16BM4TPPOCZ5ARF5HM6XKRFF" localSheetId="0" hidden="1">#REF!</definedName>
    <definedName name="BExD16BM4TPPOCZ5ARF5HM6XKRFF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5DU4ZMU9XFJZTH3WMVIKAK6" localSheetId="0" hidden="1">#REF!</definedName>
    <definedName name="BExD25DU4ZMU9XFJZTH3WMVIKAK6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I9RDS4BGCN1GXO7T9OCTVFP" localSheetId="0" hidden="1">#REF!</definedName>
    <definedName name="BExD2I9RDS4BGCN1GXO7T9OCTVFP" hidden="1">#REF!</definedName>
    <definedName name="BExD2O9JP64FF7WFAC5CXN0SJ91I" localSheetId="0" hidden="1">#REF!</definedName>
    <definedName name="BExD2O9JP64FF7WFAC5CXN0SJ91I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AW300FSO6AAXTER82E4G06O" localSheetId="0" hidden="1">#REF!</definedName>
    <definedName name="BExD3AW300FSO6AAXTER82E4G06O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ZGUHLSCF22XMCGLGJ6SWTEA" localSheetId="0" hidden="1">#REF!</definedName>
    <definedName name="BExD3ZGUHLSCF22XMCGLGJ6SWTEA" hidden="1">#REF!</definedName>
    <definedName name="BExD40O0CFTNJFOFMMM1KH0P7BUI" localSheetId="0" hidden="1">#REF!</definedName>
    <definedName name="BExD40O0CFTNJFOFMMM1KH0P7BUI" hidden="1">#REF!</definedName>
    <definedName name="BExD42M7FXJ8KK8AK9LDV75Z0U92" localSheetId="0" hidden="1">#REF!</definedName>
    <definedName name="BExD42M7FXJ8KK8AK9LDV75Z0U92" hidden="1">#REF!</definedName>
    <definedName name="BExD4440VK5VJ036LP729F6A0YGC" localSheetId="0" hidden="1">'[36]10.08.4 -2008 Capital'!#REF!</definedName>
    <definedName name="BExD4440VK5VJ036LP729F6A0YGC" hidden="1">'[37]10.08.4 -2008 Capital'!#REF!</definedName>
    <definedName name="BExD4BLRYNKM0GO3B3KP6590EN75" localSheetId="0" hidden="1">#REF!</definedName>
    <definedName name="BExD4BLRYNKM0GO3B3KP6590EN75" hidden="1">#REF!</definedName>
    <definedName name="BExD4BR9HJ3MWWZ5KLVZWX9FJAUS" localSheetId="0" hidden="1">#REF!</definedName>
    <definedName name="BExD4BR9HJ3MWWZ5KLVZWX9FJAUS" hidden="1">#REF!</definedName>
    <definedName name="BExD4CYDIFKUQ00ORL8MH1G8AEOH" localSheetId="0" hidden="1">#REF!</definedName>
    <definedName name="BExD4CYDIFKUQ00ORL8MH1G8AEOH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R1I0MKF033I5LPUYIMTZ6E8" localSheetId="0" hidden="1">#REF!</definedName>
    <definedName name="BExD4R1I0MKF033I5LPUYIMTZ6E8" hidden="1">#REF!</definedName>
    <definedName name="BExD4ZQEW7F25SBOT6GFHWYONPD2" localSheetId="0" hidden="1">'[36]10.08.2 - 2008 Expense'!#REF!</definedName>
    <definedName name="BExD4ZQEW7F25SBOT6GFHWYONPD2" hidden="1">'[37]10.08.2 - 2008 Expense'!#REF!</definedName>
    <definedName name="BExD50MT3M6XZLNUP9JL93EG6D9R" localSheetId="0" hidden="1">#REF!</definedName>
    <definedName name="BExD50MT3M6XZLNUP9JL93EG6D9R" hidden="1">#REF!</definedName>
    <definedName name="BExD58FB2E94KZRKVS2HR2X2RPON" localSheetId="0" hidden="1">#REF!</definedName>
    <definedName name="BExD58FB2E94KZRKVS2HR2X2RPON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LGLIOQ0OLD32Y77OQHSFA20" localSheetId="0" hidden="1">#REF!</definedName>
    <definedName name="BExD5LGLIOQ0OLD32Y77OQHSFA20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IKQHK6BAYQM4S5BEVL56Z8X" localSheetId="0" hidden="1">#REF!</definedName>
    <definedName name="BExD6IKQHK6BAYQM4S5BEVL56Z8X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BHVRBZ6463MAK6KNCZQQAZL" localSheetId="0" hidden="1">#REF!</definedName>
    <definedName name="BExD7BHVRBZ6463MAK6KNCZQQAZL" hidden="1">#REF!</definedName>
    <definedName name="BExD7GAI1HJ9MD4ZU26MDRDS4E2B" localSheetId="0" hidden="1">#REF!</definedName>
    <definedName name="BExD7GAI1HJ9MD4ZU26MDRDS4E2B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N6P5ERNDX7C0TYFQOP08EQQ" localSheetId="0" hidden="1">#REF!</definedName>
    <definedName name="BExD7N6P5ERNDX7C0TYFQOP08EQQ" hidden="1">#REF!</definedName>
    <definedName name="BExD87EVTIE7IAHSBAD70MNJUTK8" localSheetId="0" hidden="1">#REF!</definedName>
    <definedName name="BExD87EVTIE7IAHSBAD70MNJUTK8" hidden="1">#REF!</definedName>
    <definedName name="BExD8H5O087KQVWIVPUUID5VMGMS" localSheetId="0" hidden="1">#REF!</definedName>
    <definedName name="BExD8H5O087KQVWIVPUUID5VMGMS" hidden="1">#REF!</definedName>
    <definedName name="BExD8OCLZMFN5K3VZYI4Q4ITVKUA" localSheetId="0" hidden="1">#REF!</definedName>
    <definedName name="BExD8OCLZMFN5K3VZYI4Q4ITVKUA" hidden="1">#REF!</definedName>
    <definedName name="BExD8UY01RLLF0MGPUZLE6EXR9AC" localSheetId="0" hidden="1">#REF!</definedName>
    <definedName name="BExD8UY01RLLF0MGPUZLE6EXR9AC" hidden="1">#REF!</definedName>
    <definedName name="BExD90MZC8CFEENJPJGQXGWBZL33" localSheetId="0" hidden="1">#REF!</definedName>
    <definedName name="BExD90MZC8CFEENJPJGQXGWBZL33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C0ZMLX1WR2QR1YPWX15IH8W" localSheetId="0" hidden="1">'[36]10.08.3 - 2008 Expense - TDBU'!#REF!</definedName>
    <definedName name="BExD9C0ZMLX1WR2QR1YPWX15IH8W" hidden="1">'[37]10.08.3 - 2008 Expense - TDBU'!#REF!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JS3GCJ8M5I4XF4ZMYZ4BXT" localSheetId="0" hidden="1">#REF!</definedName>
    <definedName name="BExDA2JS3GCJ8M5I4XF4ZMYZ4BXT" hidden="1">#REF!</definedName>
    <definedName name="BExDA6LD9061UULVKUUI4QP8SK13" localSheetId="0" hidden="1">#REF!</definedName>
    <definedName name="BExDA6LD9061UULVKUUI4QP8SK13" hidden="1">#REF!</definedName>
    <definedName name="BExDA7SHULP5GGGVSZFK3FMN833U" localSheetId="0" hidden="1">#REF!</definedName>
    <definedName name="BExDA7SHULP5GGGVSZFK3FMN833U" hidden="1">#REF!</definedName>
    <definedName name="BExDABE0KA94036RVJKMXL7GB30N" localSheetId="0" hidden="1">#REF!</definedName>
    <definedName name="BExDABE0KA94036RVJKMXL7GB30N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BO8QK1FUFVLO07NZ0BZ9BKA0" localSheetId="0" hidden="1">#REF!</definedName>
    <definedName name="BExDBO8QK1FUFVLO07NZ0BZ9BKA0" hidden="1">#REF!</definedName>
    <definedName name="BExDBRJDI7W1042W6UYNA12BZGBJ" localSheetId="0" hidden="1">#REF!</definedName>
    <definedName name="BExDBRJDI7W1042W6UYNA12BZGBJ" hidden="1">#REF!</definedName>
    <definedName name="BExDBY4R8EXLUENLCDFC4YRRVQPS" localSheetId="0" hidden="1">#REF!</definedName>
    <definedName name="BExDBY4R8EXLUENLCDFC4YRRVQPS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BX3WECDMYCV9RLN49APTXMM" localSheetId="0" hidden="1">#REF!</definedName>
    <definedName name="BExEOBX3WECDMYCV9RLN49APTXMM" hidden="1">#REF!</definedName>
    <definedName name="BExEOKLZRPEMPJO02S4EGHZXAWN3" localSheetId="0" hidden="1">#REF!</definedName>
    <definedName name="BExEOKLZRPEMPJO02S4EGHZXAWN3" hidden="1">#REF!</definedName>
    <definedName name="BExEP4E4F36662JDI0TOD85OP7X9" localSheetId="0" hidden="1">#REF!</definedName>
    <definedName name="BExEP4E4F36662JDI0TOD85OP7X9" hidden="1">#REF!</definedName>
    <definedName name="BExEPN9VIYI0FVL0HLZQXJFO6TT0" localSheetId="0" hidden="1">#REF!</definedName>
    <definedName name="BExEPN9VIYI0FVL0HLZQXJFO6TT0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E3GC6W9CGTSGR7X502XUI5L" localSheetId="0" hidden="1">#REF!</definedName>
    <definedName name="BExEQE3GC6W9CGTSGR7X502XUI5L" hidden="1">#REF!</definedName>
    <definedName name="BExEQFLE2RPWGMWQAI4JMKUEFRPT" localSheetId="0" hidden="1">#REF!</definedName>
    <definedName name="BExEQFLE2RPWGMWQAI4JMKUEFRPT" hidden="1">#REF!</definedName>
    <definedName name="BExEQK38GYRBUH7XFJUH04UET47Q" localSheetId="0" hidden="1">#REF!</definedName>
    <definedName name="BExEQK38GYRBUH7XFJUH04UET47Q" hidden="1">#REF!</definedName>
    <definedName name="BExEQKE1O2TX2P7ZGJMB9VWDXWO4" localSheetId="0" hidden="1">#REF!</definedName>
    <definedName name="BExEQKE1O2TX2P7ZGJMB9VWDXWO4" hidden="1">#REF!</definedName>
    <definedName name="BExEQTZAP8R69U31W4LKGTKKGKQE" localSheetId="0" hidden="1">#REF!</definedName>
    <definedName name="BExEQTZAP8R69U31W4LKGTKKGKQE" hidden="1">#REF!</definedName>
    <definedName name="BExEQU4RR1SZE5XJ90D8ZQ8KRZFG" localSheetId="0" hidden="1">#REF!</definedName>
    <definedName name="BExEQU4RR1SZE5XJ90D8ZQ8KRZFG" hidden="1">#REF!</definedName>
    <definedName name="BExER2O72H1F9WV6S1J04C15PXX7" localSheetId="0" hidden="1">#REF!</definedName>
    <definedName name="BExER2O72H1F9WV6S1J04C15PXX7" hidden="1">#REF!</definedName>
    <definedName name="BExERFEPB2LP5DWH3DNZJF8R0AK9" localSheetId="0" hidden="1">#REF!</definedName>
    <definedName name="BExERFEPB2LP5DWH3DNZJF8R0AK9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TNAJZ59DKI5JCRPJKMWW067" localSheetId="0" hidden="1">#REF!</definedName>
    <definedName name="BExERTNAJZ59DKI5JCRPJKMWW067" hidden="1">#REF!</definedName>
    <definedName name="BExERWCEBKQRYWRQLYJ4UCMMKTHG" localSheetId="0" hidden="1">[38]Table!#REF!</definedName>
    <definedName name="BExERWCEBKQRYWRQLYJ4UCMMKTHG" hidden="1">[39]Table!#REF!</definedName>
    <definedName name="BExES1QK2RJM42AWEVW7RIMFEW0F" localSheetId="0" hidden="1">#REF!</definedName>
    <definedName name="BExES1QK2RJM42AWEVW7RIMFEW0F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6ZC8R7PHJ21OVJFLIR7DY30" localSheetId="0" hidden="1">#REF!</definedName>
    <definedName name="BExES6ZC8R7PHJ21OVJFLIR7DY30" hidden="1">#REF!</definedName>
    <definedName name="BExESEH25TCNEETUCSRK8DYHROYY" localSheetId="0" hidden="1">#REF!</definedName>
    <definedName name="BExESEH25TCNEETUCSRK8DYHROYY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3SPX08PMIJ6NN1UTG16Y6O2" localSheetId="0" hidden="1">#REF!</definedName>
    <definedName name="BExET3SPX08PMIJ6NN1UTG16Y6O2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DZJZBM897WV9SJ54R7KH7MG" localSheetId="0" hidden="1">#REF!</definedName>
    <definedName name="BExETDZJZBM897WV9SJ54R7KH7MG" hidden="1">#REF!</definedName>
    <definedName name="BExETDZKK8E89XXW4SLL9AY29YEZ" localSheetId="0" hidden="1">#REF!</definedName>
    <definedName name="BExETDZKK8E89XXW4SLL9AY29YEZ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U66ISCWFE06X0BBMH4H32HS" localSheetId="0" hidden="1">#REF!</definedName>
    <definedName name="BExETU66ISCWFE06X0BBMH4H32HS" hidden="1">#REF!</definedName>
    <definedName name="BExETVTGY38YXYYF7N73OYN6FYY3" localSheetId="0" hidden="1">#REF!</definedName>
    <definedName name="BExETVTGY38YXYYF7N73OYN6FYY3" hidden="1">#REF!</definedName>
    <definedName name="BExEUNE4T242Y59C6MS28MXEUGCP" localSheetId="0" hidden="1">#REF!</definedName>
    <definedName name="BExEUNE4T242Y59C6MS28MXEUGCP" hidden="1">#REF!</definedName>
    <definedName name="BExEV1H9B1FRT8LPRHN7ODLAOI8T" localSheetId="0" hidden="1">'[36]10.08.4 -2008 Capital'!#REF!</definedName>
    <definedName name="BExEV1H9B1FRT8LPRHN7ODLAOI8T" hidden="1">'[37]10.08.4 -2008 Capital'!#REF!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7MBFVP1I7TO351C06LT5IXR" localSheetId="0" hidden="1">#REF!</definedName>
    <definedName name="BExEV7MBFVP1I7TO351C06LT5IXR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PWH8S9GER9M14SPIT6XZ8SG" localSheetId="0" hidden="1">#REF!</definedName>
    <definedName name="BExEVPWH8S9GER9M14SPIT6XZ8SG" hidden="1">#REF!</definedName>
    <definedName name="BExEVSLKRULT27602UIM13PGVL2R" localSheetId="0" hidden="1">#REF!</definedName>
    <definedName name="BExEVSLKRULT27602UIM13PGVL2R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5SCJJRAF57MFJ81MB2U6K1N" localSheetId="0" hidden="1">'[36]10.08.4 -2008 Capital'!#REF!</definedName>
    <definedName name="BExEW5SCJJRAF57MFJ81MB2U6K1N" hidden="1">'[37]10.08.4 -2008 Capital'!#REF!</definedName>
    <definedName name="BExEW68M9WL8214QH9C7VCK7BN08" localSheetId="0" hidden="1">#REF!</definedName>
    <definedName name="BExEW68M9WL8214QH9C7VCK7BN08" hidden="1">#REF!</definedName>
    <definedName name="BExEW8C5SY1NQL4BKYZVXQ6JPR0W" localSheetId="0" hidden="1">#REF!</definedName>
    <definedName name="BExEW8C5SY1NQL4BKYZVXQ6JPR0W" hidden="1">#REF!</definedName>
    <definedName name="BExEW8HFKH6F47KIHYBDRUEFZ2ZZ" localSheetId="0" hidden="1">#REF!</definedName>
    <definedName name="BExEW8HFKH6F47KIHYBDRUEFZ2ZZ" hidden="1">#REF!</definedName>
    <definedName name="BExEWLO75K95C6IRKHXSP7VP81T4" localSheetId="0" hidden="1">#REF!</definedName>
    <definedName name="BExEWLO75K95C6IRKHXSP7VP81T4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WRTB911TBBZNA61Y44XXUP7N" localSheetId="0" hidden="1">#REF!</definedName>
    <definedName name="BExEWRTB911TBBZNA61Y44XXUP7N" hidden="1">#REF!</definedName>
    <definedName name="BExEWY3WYCWEMX9F15OWWUSC6ITZ" localSheetId="0" hidden="1">#REF!</definedName>
    <definedName name="BExEWY3WYCWEMX9F15OWWUSC6ITZ" hidden="1">#REF!</definedName>
    <definedName name="BExEX25M63XO5LQD9ZS2VHQ0U8SR" localSheetId="0" hidden="1">#REF!</definedName>
    <definedName name="BExEX25M63XO5LQD9ZS2VHQ0U8SR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RBZ0DI9E2UFLLKYWGN66B61" localSheetId="0" hidden="1">#REF!</definedName>
    <definedName name="BExEXRBZ0DI9E2UFLLKYWGN66B61" hidden="1">#REF!</definedName>
    <definedName name="BExEY3GVGXSA8OTWWVC0OOM3N7EO" localSheetId="0" hidden="1">#REF!</definedName>
    <definedName name="BExEY3GVGXSA8OTWWVC0OOM3N7EO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GBFNJR8DLPN0V11AU22L6WY" localSheetId="0" hidden="1">#REF!</definedName>
    <definedName name="BExEZGBFNJR8DLPN0V11AU22L6WY" hidden="1">#REF!</definedName>
    <definedName name="BExF02Y3V3QEPO2XLDSK47APK9XJ" localSheetId="0" hidden="1">#REF!</definedName>
    <definedName name="BExF02Y3V3QEPO2XLDSK47APK9XJ" hidden="1">#REF!</definedName>
    <definedName name="BExF09OS91RT7N7IW8JLMZ121ZP3" localSheetId="0" hidden="1">#REF!</definedName>
    <definedName name="BExF09OS91RT7N7IW8JLMZ121ZP3" hidden="1">#REF!</definedName>
    <definedName name="BExF0JFE12J96ZPQZ2WHQZ66M1PC" localSheetId="0" hidden="1">#REF!</definedName>
    <definedName name="BExF0JFE12J96ZPQZ2WHQZ66M1PC" hidden="1">#REF!</definedName>
    <definedName name="BExF0LOEHV42P2DV7QL8O7HOQ3N9" localSheetId="0" hidden="1">#REF!</definedName>
    <definedName name="BExF0LOEHV42P2DV7QL8O7HOQ3N9" hidden="1">#REF!</definedName>
    <definedName name="BExF0MVJ4YGAIOT97BSBZTKKMJLO" localSheetId="0" hidden="1">#REF!</definedName>
    <definedName name="BExF0MVJ4YGAIOT97BSBZTKKMJLO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5RBGKENVWZEFUPEK40YBRA7" localSheetId="0" hidden="1">#REF!</definedName>
    <definedName name="BExF15RBGKENVWZEFUPEK40YBRA7" hidden="1">#REF!</definedName>
    <definedName name="BExF19CT3MMZZ2T5EWMDNG3UOJ01" localSheetId="0" hidden="1">#REF!</definedName>
    <definedName name="BExF19CT3MMZZ2T5EWMDNG3UOJ01" hidden="1">#REF!</definedName>
    <definedName name="BExF1I6ZCNOTATBG3PZ1RGSJ7JEC" localSheetId="0" hidden="1">#REF!</definedName>
    <definedName name="BExF1I6ZCNOTATBG3PZ1RGSJ7JEC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Z9Z270BYA12GL2T6GSF2ZTY" localSheetId="0" hidden="1">#REF!</definedName>
    <definedName name="BExF1Z9Z270BYA12GL2T6GSF2ZTY" hidden="1">#REF!</definedName>
    <definedName name="BExF29MBQUXJYOPZW1LVIKUJ4C01" localSheetId="0" hidden="1">#REF!</definedName>
    <definedName name="BExF29MBQUXJYOPZW1LVIKUJ4C0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MSVB7MZZMDR2SCNEYJX21AU" localSheetId="0" hidden="1">#REF!</definedName>
    <definedName name="BExF2MSVB7MZZMDR2SCNEYJX21AU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HDFSQD839XTC1DA8K1VHPZK" localSheetId="0" hidden="1">#REF!</definedName>
    <definedName name="BExF3HDFSQD839XTC1DA8K1VHPZK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O0RE1VBB19GCRR03V0B690" localSheetId="0" hidden="1">'[36]10.08.2 - 2008 Expense'!#REF!</definedName>
    <definedName name="BExF3NO0RE1VBB19GCRR03V0B690" hidden="1">'[37]10.08.2 - 2008 Expense'!#REF!</definedName>
    <definedName name="BExF3NTC4BGZEM6B87TCFX277QCS" localSheetId="0" hidden="1">#REF!</definedName>
    <definedName name="BExF3NTC4BGZEM6B87TCFX277QCS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3WT0ZHF3EL0ASMG2VZWM9G8I" localSheetId="0" hidden="1">#REF!</definedName>
    <definedName name="BExF3WT0ZHF3EL0ASMG2VZWM9G8I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LU2NV3A47BCWPM3EZXUEH37" localSheetId="0" hidden="1">#REF!</definedName>
    <definedName name="BExF4LU2NV3A47BCWPM3EZXUEH37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RZ6DOAJ22UKB3277ZIOU46S" localSheetId="0" hidden="1">#REF!</definedName>
    <definedName name="BExF4RZ6DOAJ22UKB3277ZIOU46S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D96JEPDW6LV89G2REZJ1ES7" localSheetId="0" hidden="1">#REF!</definedName>
    <definedName name="BExF5D96JEPDW6LV89G2REZJ1ES7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6H4GVM169LVJ9EMCTORM8Q7" localSheetId="0" hidden="1">#REF!</definedName>
    <definedName name="BExF66H4GVM169LVJ9EMCTORM8Q7" hidden="1">#REF!</definedName>
    <definedName name="BExF6786I4LDI5XCLJEAUR1360PJ" localSheetId="0" hidden="1">#REF!</definedName>
    <definedName name="BExF6786I4LDI5XCLJEAUR1360PJ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QUSYQJK98BYSLTE5MXT70P5" localSheetId="0" hidden="1">#REF!</definedName>
    <definedName name="BExF6QUSYQJK98BYSLTE5MXT70P5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R9OJ83YUOQJTFS47QJFPBA6" localSheetId="0" hidden="1">#REF!</definedName>
    <definedName name="BExF7R9OJ83YUOQJTFS47QJFPBA6" hidden="1">#REF!</definedName>
    <definedName name="BExF7WD56YB3STK93BIQP3486ZEI" localSheetId="0" hidden="1">#REF!</definedName>
    <definedName name="BExF7WD56YB3STK93BIQP3486ZEI" hidden="1">#REF!</definedName>
    <definedName name="BExF80K6MCUWS9W99VRNYEN44QQZ" localSheetId="0" hidden="1">#REF!</definedName>
    <definedName name="BExF80K6MCUWS9W99VRNYEN44QQZ" hidden="1">#REF!</definedName>
    <definedName name="BExF81GI8B8WBHXFTET68A9358BR" localSheetId="0" hidden="1">#REF!</definedName>
    <definedName name="BExF81GI8B8WBHXFTET68A9358BR" hidden="1">#REF!</definedName>
    <definedName name="BExF87GAYMXKMUTK8SVUQ03Q8QZR" localSheetId="0" hidden="1">#REF!</definedName>
    <definedName name="BExF87GAYMXKMUTK8SVUQ03Q8QZR" hidden="1">#REF!</definedName>
    <definedName name="BExGKVQARCQ9KIFMMXBXEKHDTREN" localSheetId="0" hidden="1">'[36]10.08.5 - 2008 Capital - TDBU'!#REF!</definedName>
    <definedName name="BExGKVQARCQ9KIFMMXBXEKHDTREN" hidden="1">'[37]10.08.5 - 2008 Capital - TDBU'!#REF!</definedName>
    <definedName name="BExGL97US0Y3KXXASUTVR26XLT70" localSheetId="0" hidden="1">#REF!</definedName>
    <definedName name="BExGL97US0Y3KXXASUTVR26XLT70" hidden="1">#REF!</definedName>
    <definedName name="BExGLA47VYPH5Q19X9DS7CT55B4I" localSheetId="0" hidden="1">#REF!</definedName>
    <definedName name="BExGLA47VYPH5Q19X9DS7CT55B4I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TARRL0J772UD2TXEYAVPY6E" localSheetId="0" hidden="1">#REF!</definedName>
    <definedName name="BExGLTARRL0J772UD2TXEYAVPY6E" hidden="1">#REF!</definedName>
    <definedName name="BExGLVP1IU8K5A8J1340XFMYPR88" localSheetId="0" hidden="1">#REF!</definedName>
    <definedName name="BExGLVP1IU8K5A8J1340XFMYPR88" hidden="1">#REF!</definedName>
    <definedName name="BExGLX716Z4UBZVUK6LS4LCBZ8EV" localSheetId="0" hidden="1">#REF!</definedName>
    <definedName name="BExGLX716Z4UBZVUK6LS4LCBZ8EV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7SOVSLKC6I1KE8PWWP0JN74" localSheetId="0" hidden="1">#REF!</definedName>
    <definedName name="BExGN7SOVSLKC6I1KE8PWWP0JN74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G6TCN1ZSYO3FQ0I1CHBMQSK" localSheetId="0" hidden="1">#REF!</definedName>
    <definedName name="BExGNG6TCN1ZSYO3FQ0I1CHBMQSK" hidden="1">#REF!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93Y9EAR1NQIAT7U7P8UVVPK" localSheetId="0" hidden="1">'[36]10.08.4 -2008 Capital'!#REF!</definedName>
    <definedName name="BExGO93Y9EAR1NQIAT7U7P8UVVPK" hidden="1">'[37]10.08.4 -2008 Capital'!#REF!</definedName>
    <definedName name="BExGOB25QJMQCQE76MRW9X58OIOO" localSheetId="0" hidden="1">#REF!</definedName>
    <definedName name="BExGOB25QJMQCQE76MRW9X58OIOO" hidden="1">#REF!</definedName>
    <definedName name="BExGOD5OOOBUBIMGTY10CMMLMXNN" localSheetId="0" hidden="1">#REF!</definedName>
    <definedName name="BExGOD5OOOBUBIMGTY10CMMLMXNN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T6UXUX5FVTAYL9SOBZ1D0II" localSheetId="0" hidden="1">#REF!</definedName>
    <definedName name="BExGOT6UXUX5FVTAYL9SOBZ1D0II" hidden="1">#REF!</definedName>
    <definedName name="BExGOXJDHUDPDT8I8IVGVW9J0R5Q" localSheetId="0" hidden="1">#REF!</definedName>
    <definedName name="BExGOXJDHUDPDT8I8IVGVW9J0R5Q" hidden="1">#REF!</definedName>
    <definedName name="BExGP3TT3CY5VYQJQ82YO0NMENH1" localSheetId="0" hidden="1">#REF!</definedName>
    <definedName name="BExGP3TT3CY5VYQJQ82YO0NMENH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E4XWZBZNG82O3F6S3IX0UD" localSheetId="0" hidden="1">#REF!</definedName>
    <definedName name="BExGQ4E4XWZBZNG82O3F6S3IX0UD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GJ1A7LNZUS8QSMOG8UNGLMK" localSheetId="0" hidden="1">#REF!</definedName>
    <definedName name="BExGQGJ1A7LNZUS8QSMOG8UNGLMK" hidden="1">#REF!</definedName>
    <definedName name="BExGQNPYSR0588CMPYC6F4KV9EDE" localSheetId="0" hidden="1">'[36]10.08.5 - 2008 Capital - TDBU'!#REF!</definedName>
    <definedName name="BExGQNPYSR0588CMPYC6F4KV9EDE" hidden="1">'[37]10.08.5 - 2008 Capital - TDBU'!#REF!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AY9F658TSUK4B5X7SAIOYT9" localSheetId="0" hidden="1">#REF!</definedName>
    <definedName name="BExGRAY9F658TSUK4B5X7SAIOYT9" hidden="1">#REF!</definedName>
    <definedName name="BExGRD74EJWS14SU2OOJCGK9X1W7" localSheetId="0" hidden="1">#REF!</definedName>
    <definedName name="BExGRD74EJWS14SU2OOJCGK9X1W7" hidden="1">#REF!</definedName>
    <definedName name="BExGrid1">#REF!</definedName>
    <definedName name="BExGROQL61G1JF22224SED98B361" localSheetId="0" hidden="1">#REF!</definedName>
    <definedName name="BExGROQL61G1JF22224SED98B361" hidden="1">#REF!</definedName>
    <definedName name="BExGRUKVVKDL8483WI70VN2QZDGD" localSheetId="0" hidden="1">#REF!</definedName>
    <definedName name="BExGRUKVVKDL8483WI70VN2QZDGD" hidden="1">#REF!</definedName>
    <definedName name="BExGRW2VUL2RYAVBES5DLY6VH9EK" localSheetId="0" hidden="1">#REF!</definedName>
    <definedName name="BExGRW2VUL2RYAVBES5DLY6VH9EK" hidden="1">#REF!</definedName>
    <definedName name="BExGS2IWR5DUNJ1U9PAKIV8CMBNI" localSheetId="0" hidden="1">#REF!</definedName>
    <definedName name="BExGS2IWR5DUNJ1U9PAKIV8CMBNI" hidden="1">#REF!</definedName>
    <definedName name="BExGS39S7AWXR3SMHER030GA9FHE" localSheetId="0" hidden="1">#REF!</definedName>
    <definedName name="BExGS39S7AWXR3SMHER030GA9FHE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CKA06Y0QKMK697YEVLEA9FY" localSheetId="0" hidden="1">#REF!</definedName>
    <definedName name="BExGSCKA06Y0QKMK697YEVLEA9FY" hidden="1">#REF!</definedName>
    <definedName name="BExGSJWJN6NORKNRWIN4W0MANCAV" localSheetId="0" hidden="1">#REF!</definedName>
    <definedName name="BExGSJWJN6NORKNRWIN4W0MANCAV" hidden="1">#REF!</definedName>
    <definedName name="BExGSQY65LH1PCKKM5WHDW83F35O" localSheetId="0" hidden="1">#REF!</definedName>
    <definedName name="BExGSQY65LH1PCKKM5WHDW83F35O" hidden="1">#REF!</definedName>
    <definedName name="BExGSSW8N9A0O48I1Z0M4ZIIXNTV" localSheetId="0" hidden="1">#REF!</definedName>
    <definedName name="BExGSSW8N9A0O48I1Z0M4ZIIXNTV" hidden="1">#REF!</definedName>
    <definedName name="BExGSYW1GKISF0PMUAK3XJK9PEW9" localSheetId="0" hidden="1">#REF!</definedName>
    <definedName name="BExGSYW1GKISF0PMUAK3XJK9PEW9" hidden="1">#REF!</definedName>
    <definedName name="BExGSZCAQHVWXD4N87N0EW2W1JGB" localSheetId="0" hidden="1">#REF!</definedName>
    <definedName name="BExGSZCAQHVWXD4N87N0EW2W1JGB" hidden="1">#REF!</definedName>
    <definedName name="BExGT0DZJB6LSF6L693UUB9EY1VQ" localSheetId="0" hidden="1">#REF!</definedName>
    <definedName name="BExGT0DZJB6LSF6L693UUB9EY1VQ" hidden="1">#REF!</definedName>
    <definedName name="BExGTGVFIF8HOQXR54SK065A8M4K" localSheetId="0" hidden="1">#REF!</definedName>
    <definedName name="BExGTGVFIF8HOQXR54SK065A8M4K" hidden="1">#REF!</definedName>
    <definedName name="BExGTHRSN7OEWMFAXSHGKS2ECVLO" localSheetId="0" hidden="1">#REF!</definedName>
    <definedName name="BExGTHRSN7OEWMFAXSHGKS2ECVLO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TWOFVNMXRUNAMNODBN7I5RE" localSheetId="0" hidden="1">#REF!</definedName>
    <definedName name="BExGTTWOFVNMXRUNAMNODBN7I5RE" hidden="1">#REF!</definedName>
    <definedName name="BExGTZ046J7VMUG4YPKFN2K8TWB7" localSheetId="0" hidden="1">#REF!</definedName>
    <definedName name="BExGTZ046J7VMUG4YPKFN2K8TWB7" hidden="1">#REF!</definedName>
    <definedName name="BExGU1JWSVXPWIF3A5PN098ST2ZB" localSheetId="0" hidden="1">#REF!</definedName>
    <definedName name="BExGU1JWSVXPWIF3A5PN098ST2ZB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PZ6NZ68L2EDDWJAMBIUVHKZ" localSheetId="0" hidden="1">#REF!</definedName>
    <definedName name="BExGUPZ6NZ68L2EDDWJAMBIUVHKZ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LQV4WLYED6UCM4VDJMDIODS" localSheetId="0" hidden="1">#REF!</definedName>
    <definedName name="BExGVLQV4WLYED6UCM4VDJMDIODS" hidden="1">#REF!</definedName>
    <definedName name="BExGVQE1PH4Q46QUDV9GXTDJHSBP" localSheetId="0" hidden="1">#REF!</definedName>
    <definedName name="BExGVQE1PH4Q46QUDV9GXTDJHSBP" hidden="1">#REF!</definedName>
    <definedName name="BExGVQUBBCND7N6N8UAFSJ3XMO2K" localSheetId="0" hidden="1">#REF!</definedName>
    <definedName name="BExGVQUBBCND7N6N8UAFSJ3XMO2K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4XE5DHK7GOPYX8TT51CSG15" localSheetId="0" hidden="1">#REF!</definedName>
    <definedName name="BExGW4XE5DHK7GOPYX8TT51CSG15" hidden="1">#REF!</definedName>
    <definedName name="BExGW5Z3L0OX08J99L459WM06JKA" localSheetId="0" hidden="1">#REF!</definedName>
    <definedName name="BExGW5Z3L0OX08J99L459WM06JKA" hidden="1">#REF!</definedName>
    <definedName name="BExGWABG5VT5XO1A196RK61AXA8C" localSheetId="0" hidden="1">#REF!</definedName>
    <definedName name="BExGWABG5VT5XO1A196RK61AXA8C" hidden="1">#REF!</definedName>
    <definedName name="BExGWE2ENPKKCYNRTQY1QKPWFLXM" localSheetId="0" hidden="1">#REF!</definedName>
    <definedName name="BExGWE2ENPKKCYNRTQY1QKPWFLXM" hidden="1">#REF!</definedName>
    <definedName name="BExGWEO0JDG84NYLEAV5NSOAGMJZ" localSheetId="0" hidden="1">#REF!</definedName>
    <definedName name="BExGWEO0JDG84NYLEAV5NSOAGMJZ" hidden="1">#REF!</definedName>
    <definedName name="BExGWK7JDSL1M5WZ40HT9QXFJ1EM" localSheetId="0" hidden="1">#REF!</definedName>
    <definedName name="BExGWK7JDSL1M5WZ40HT9QXFJ1EM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WTI0YD2LF2C6MIF0OB6ZIWO7" localSheetId="0" hidden="1">#REF!</definedName>
    <definedName name="BExGWTI0YD2LF2C6MIF0OB6ZIWO7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R7QM0F3N9OYEG8V5BZ8X5WD" localSheetId="0" hidden="1">#REF!</definedName>
    <definedName name="BExGXR7QM0F3N9OYEG8V5BZ8X5WD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M8ENAT3UBFMSYCXQG8WWNVD" localSheetId="0" hidden="1">#REF!</definedName>
    <definedName name="BExGYM8ENAT3UBFMSYCXQG8WWNVD" hidden="1">#REF!</definedName>
    <definedName name="BExGYMZGRR1O4VFUEQP4FPY9SFY6" localSheetId="0" hidden="1">#REF!</definedName>
    <definedName name="BExGYMZGRR1O4VFUEQP4FPY9SFY6" hidden="1">#REF!</definedName>
    <definedName name="BExGYOS6TV2C72PLRFU8RP1I58GY" localSheetId="0" hidden="1">#REF!</definedName>
    <definedName name="BExGYOS6TV2C72PLRFU8RP1I58GY" hidden="1">#REF!</definedName>
    <definedName name="BExGZ7NXZ0IBS44C2NZ9VMD6T6K2" localSheetId="0" hidden="1">#REF!</definedName>
    <definedName name="BExGZ7NXZ0IBS44C2NZ9VMD6T6K2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TE5G7WSV7TYWM2Q9FW7YZUN" localSheetId="0" hidden="1">#REF!</definedName>
    <definedName name="BExGZTE5G7WSV7TYWM2Q9FW7YZUN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BTMHS9M9C5JSOE1DK83LRCJ" localSheetId="0" hidden="1">#REF!</definedName>
    <definedName name="BExH0BTMHS9M9C5JSOE1DK83LRCJ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1KIGEHYN7U002O6RO1HZT7" localSheetId="0" hidden="1">#REF!</definedName>
    <definedName name="BExH181KIGEHYN7U002O6RO1HZT7" hidden="1">#REF!</definedName>
    <definedName name="BExH1COQB2N3U6HS9ITOY40KC6JA" localSheetId="0" hidden="1">#REF!</definedName>
    <definedName name="BExH1COQB2N3U6HS9ITOY40KC6JA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4VNA3BFMF4QK35PGSBQJMB" localSheetId="0" hidden="1">#REF!</definedName>
    <definedName name="BExH1G4VNA3BFMF4QK35PGSBQJMB" hidden="1">#REF!</definedName>
    <definedName name="BExH1JFFHEBFX9BWJMNIA3N66R3Z" localSheetId="0" hidden="1">#REF!</definedName>
    <definedName name="BExH1JFFHEBFX9BWJMNIA3N66R3Z" hidden="1">#REF!</definedName>
    <definedName name="BExH1UYUZFQ3NQ2E3UANIJDR9U8U" localSheetId="0" hidden="1">#REF!</definedName>
    <definedName name="BExH1UYUZFQ3NQ2E3UANIJDR9U8U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2M34C4EGB2M8ES9K2NBZFIX" localSheetId="0" hidden="1">#REF!</definedName>
    <definedName name="BExH22M34C4EGB2M8ES9K2NBZFIX" hidden="1">#REF!</definedName>
    <definedName name="BExH23271RF7AYZ542KHQTH68GQ7" localSheetId="0" hidden="1">#REF!</definedName>
    <definedName name="BExH23271RF7AYZ542KHQTH68GQ7" hidden="1">#REF!</definedName>
    <definedName name="BExH25LUU6AHETNY34SBU5S7UOWE" localSheetId="0" hidden="1">'[36]10.08.4 -2008 Capital'!#REF!</definedName>
    <definedName name="BExH25LUU6AHETNY34SBU5S7UOWE" hidden="1">'[37]10.08.4 -2008 Capital'!#REF!</definedName>
    <definedName name="BExH2EARUVJ0LN7IJXI0S3UWLQB2" localSheetId="0" hidden="1">#REF!</definedName>
    <definedName name="BExH2EARUVJ0LN7IJXI0S3UWLQB2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UHF0QTJG107MULYB16WBJM9" localSheetId="0" hidden="1">#REF!</definedName>
    <definedName name="BExH2UHF0QTJG107MULYB16WBJM9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HTQQA3RHXK08CNPZI42FVSA" localSheetId="0" hidden="1">#REF!</definedName>
    <definedName name="BExIGHTQQA3RHXK08CNPZI42FVSA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HXMSLC44C053SZXSYO7792" localSheetId="0" hidden="1">#REF!</definedName>
    <definedName name="BExIHBHXMSLC44C053SZXSYO7792" hidden="1">#REF!</definedName>
    <definedName name="BExIHPQCQTGEW8QOJVIQ4VX0P6DX" localSheetId="0" hidden="1">#REF!</definedName>
    <definedName name="BExIHPQCQTGEW8QOJVIQ4VX0P6DX" hidden="1">#REF!</definedName>
    <definedName name="BExII1F6IZ6R90QEXPQM797VHUO1" localSheetId="0" hidden="1">#REF!</definedName>
    <definedName name="BExII1F6IZ6R90QEXPQM797VHUO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FCX8RFH3G7Q9DCH3HTE14VA" localSheetId="0" hidden="1">#REF!</definedName>
    <definedName name="BExIIFCX8RFH3G7Q9DCH3HTE14VA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DISZXEB5UAC55IINOQUBK6X" localSheetId="0" hidden="1">#REF!</definedName>
    <definedName name="BExIJDISZXEB5UAC55IINOQUBK6X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RR7W9PHGSRPIHRCMIOQUEQQ" localSheetId="0" hidden="1">'[36]10.08.4 -2008 Capital'!#REF!</definedName>
    <definedName name="BExIJRR7W9PHGSRPIHRCMIOQUEQQ" hidden="1">'[37]10.08.4 -2008 Capital'!#REF!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PRX2YB5WTLBU2ZIIDKTSZLB" localSheetId="0" hidden="1">#REF!</definedName>
    <definedName name="BExIKPRX2YB5WTLBU2ZIIDKTSZLB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5T2MJ6DXYOSVERRYGMDV89B" localSheetId="0" hidden="1">#REF!</definedName>
    <definedName name="BExIL5T2MJ6DXYOSVERRYGMDV89B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T6PKNSR8V0R7UE4IRG590K6" localSheetId="0" hidden="1">'[36]10.08.2 - 2008 Expense'!#REF!</definedName>
    <definedName name="BExILT6PKNSR8V0R7UE4IRG590K6" hidden="1">'[37]10.08.2 - 2008 Expense'!#REF!</definedName>
    <definedName name="BExIM2RXHXBO63HBPUTHF775IIRY" localSheetId="0" hidden="1">#REF!</definedName>
    <definedName name="BExIM2RXHXBO63HBPUTHF775IIRY" hidden="1">#REF!</definedName>
    <definedName name="BExIM2RXYS5BGYBDMFLU1RE8039Z" localSheetId="0" hidden="1">#REF!</definedName>
    <definedName name="BExIM2RXYS5BGYBDMFLU1RE8039Z" hidden="1">#REF!</definedName>
    <definedName name="BExIM2X90EG7J3TG4STQ3J1OK4O0" localSheetId="0" hidden="1">'[36]10.08.5 - 2008 Capital - TDBU'!#REF!</definedName>
    <definedName name="BExIM2X90EG7J3TG4STQ3J1OK4O0" hidden="1">'[37]10.08.5 - 2008 Capital - TDBU'!#REF!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HQ27UK79IK88M14P1SXMGYY" localSheetId="0" hidden="1">#REF!</definedName>
    <definedName name="BExINHQ27UK79IK88M14P1SXMGYY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GZTO4C3BAICP3I2AXI0L3L" localSheetId="0" hidden="1">#REF!</definedName>
    <definedName name="BExINLGZTO4C3BAICP3I2AXI0L3L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T417AAWC51ZA8X4TDJCY0QV" localSheetId="0" hidden="1">#REF!</definedName>
    <definedName name="BExINT417AAWC51ZA8X4TDJCY0QV" hidden="1">#REF!</definedName>
    <definedName name="BExINT42RM5ESUGKCUN8IZFWEV0D" localSheetId="0" hidden="1">'[36]10.08.5 - 2008 Capital - TDBU'!#REF!</definedName>
    <definedName name="BExINT42RM5ESUGKCUN8IZFWEV0D" hidden="1">'[37]10.08.5 - 2008 Capital - TDBU'!#REF!</definedName>
    <definedName name="BExINZELBUXH0OXC3SAGC2RI7DXI" localSheetId="0" hidden="1">#REF!</definedName>
    <definedName name="BExINZELBUXH0OXC3SAGC2RI7DXI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P121EZ0DOU3CLJVVRUIQPZP" localSheetId="0" hidden="1">#REF!</definedName>
    <definedName name="BExIOP121EZ0DOU3CLJVVRUIQPZP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MWA45QSRZBQJ7J5LE412D5J" localSheetId="0" hidden="1">#REF!</definedName>
    <definedName name="BExIPMWA45QSRZBQJ7J5LE412D5J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BMD65DFEB0L9IMMF5X977SD" localSheetId="0" hidden="1">#REF!</definedName>
    <definedName name="BExIQBMD65DFEB0L9IMMF5X977SD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K0FRCT7UYOFPF6HXKEUARNJ" localSheetId="0" hidden="1">#REF!</definedName>
    <definedName name="BExIQK0FRCT7UYOFPF6HXKEUARNJ" hidden="1">#REF!</definedName>
    <definedName name="BExIQX1XBB31HZTYEEVOBSE3C5A6" localSheetId="0" hidden="1">#REF!</definedName>
    <definedName name="BExIQX1XBB31HZTYEEVOBSE3C5A6" hidden="1">#REF!</definedName>
    <definedName name="BExIQY8VY7PMQS8M5UTSAF3MW1AA" localSheetId="0" hidden="1">#REF!</definedName>
    <definedName name="BExIQY8VY7PMQS8M5UTSAF3MW1AA" hidden="1">#REF!</definedName>
    <definedName name="BExIQYP5T1TPAQYW7QU1Q98BKX7W" localSheetId="0" hidden="1">#REF!</definedName>
    <definedName name="BExIQYP5T1TPAQYW7QU1Q98BKX7W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RBGTY01OQOI3U5SW59RFDFI" localSheetId="0" hidden="1">#REF!</definedName>
    <definedName name="BExIRRBGTY01OQOI3U5SW59RFDFI" hidden="1">#REF!</definedName>
    <definedName name="BExIRRM8X5MMN15Q3SPFK13165ZR" localSheetId="0" hidden="1">'[36]10.08.5 - 2008 Capital - TDBU'!#REF!</definedName>
    <definedName name="BExIRRM8X5MMN15Q3SPFK13165ZR" hidden="1">'[37]10.08.5 - 2008 Capital - TDBU'!#REF!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ME1A94FJH5YHFVEO8E03Z" localSheetId="0" hidden="1">#REF!</definedName>
    <definedName name="BExIS8UME1A94FJH5YHFVEO8E03Z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XVMB9A7MHHRJTQGWLTINL5K" localSheetId="0" hidden="1">#REF!</definedName>
    <definedName name="BExISXVMB9A7MHHRJTQGWLTINL5K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emGrid">#REF!</definedName>
    <definedName name="BExITENTNC8AZE7V0WRWRYW8HP0C" localSheetId="0" hidden="1">#REF!</definedName>
    <definedName name="BExITENTNC8AZE7V0WRWRYW8HP0C" hidden="1">#REF!</definedName>
    <definedName name="BExITKI640SU7Y4KLZY9I1Z9R6TT" localSheetId="0" hidden="1">#REF!</definedName>
    <definedName name="BExITKI640SU7Y4KLZY9I1Z9R6TT" hidden="1">#REF!</definedName>
    <definedName name="BExITTSMS5QHJIV39IX8L172UTTU" localSheetId="0" hidden="1">#REF!</definedName>
    <definedName name="BExITTSMS5QHJIV39IX8L172UTTU" hidden="1">#REF!</definedName>
    <definedName name="BExITU3FT317H7G8057DIO12TN7U" localSheetId="0" hidden="1">#REF!</definedName>
    <definedName name="BExITU3FT317H7G8057DIO12TN7U" hidden="1">#REF!</definedName>
    <definedName name="BExITXE2V3RFP2CB0EZVVTMZFX7T" localSheetId="0" hidden="1">#REF!</definedName>
    <definedName name="BExITXE2V3RFP2CB0EZVVTMZFX7T" hidden="1">#REF!</definedName>
    <definedName name="BExIUAFCGGFQDEDMTXUYTTA3EYBT" localSheetId="0" hidden="1">#REF!</definedName>
    <definedName name="BExIUAFCGGFQDEDMTXUYTTA3EYBT" hidden="1">#REF!</definedName>
    <definedName name="BExIUD4OJGH65NFNQ4VMCE3R4J1X" localSheetId="0" hidden="1">#REF!</definedName>
    <definedName name="BExIUD4OJGH65NFNQ4VMCE3R4J1X" hidden="1">#REF!</definedName>
    <definedName name="BExIUKGWIPE992U6T8OUR0LZQDXK" localSheetId="0" hidden="1">#REF!</definedName>
    <definedName name="BExIUKGWIPE992U6T8OUR0LZQDXK" hidden="1">#REF!</definedName>
    <definedName name="BExIUM46R6FW1PBJUL86BQVXB96X" localSheetId="0" hidden="1">#REF!</definedName>
    <definedName name="BExIUM46R6FW1PBJUL86BQVXB96X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3RMHPHDAHQNA21GY3ZUTMU" localSheetId="0" hidden="1">#REF!</definedName>
    <definedName name="BExIUY3RMHPHDAHQNA21GY3ZUTMU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8AM80CS6E5TN6IATF33GV1V" localSheetId="0" hidden="1">#REF!</definedName>
    <definedName name="BExIV8AM80CS6E5TN6IATF33GV1V" hidden="1">#REF!</definedName>
    <definedName name="BExIVBFYNRU691AQPVWWPH7PG4PX" localSheetId="0" hidden="1">#REF!</definedName>
    <definedName name="BExIVBFYNRU691AQPVWWPH7PG4PX" hidden="1">#REF!</definedName>
    <definedName name="BExIVC6WZMHRBRGIBUVX0CO2RK05" localSheetId="0" hidden="1">#REF!</definedName>
    <definedName name="BExIVC6WZMHRBRGIBUVX0CO2RK05" hidden="1">#REF!</definedName>
    <definedName name="BExIVCXWL6H5LD9DHDIA4F5U9TQL" localSheetId="0" hidden="1">#REF!</definedName>
    <definedName name="BExIVCXWL6H5LD9DHDIA4F5U9TQL" hidden="1">#REF!</definedName>
    <definedName name="BExIVEL6GUMOY062S9PFOGOGJ1UX" localSheetId="0" hidden="1">#REF!</definedName>
    <definedName name="BExIVEL6GUMOY062S9PFOGOGJ1UX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CGFM00Y1WAFPJT5KRD1K5XP" localSheetId="0" hidden="1">#REF!</definedName>
    <definedName name="BExIWCGFM00Y1WAFPJT5KRD1K5XP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LFXFUPVKEPUHWJYGEW9I7SQ" localSheetId="0" hidden="1">#REF!</definedName>
    <definedName name="BExIWLFXFUPVKEPUHWJYGEW9I7SQ" hidden="1">#REF!</definedName>
    <definedName name="BExIWNZR6BI167OK1PHT0XMDHSMS" localSheetId="0" hidden="1">#REF!</definedName>
    <definedName name="BExIWNZR6BI167OK1PHT0XMDHSMS" hidden="1">#REF!</definedName>
    <definedName name="BExIWQ8KOCZ9G1137JOM03I28GP4" localSheetId="0" hidden="1">#REF!</definedName>
    <definedName name="BExIWQ8KOCZ9G1137JOM03I28GP4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B7UUMLUUU4G2KWA00VKHNEJ" localSheetId="0" hidden="1">#REF!</definedName>
    <definedName name="BExIXB7UUMLUUU4G2KWA00VKHNEJ" hidden="1">#REF!</definedName>
    <definedName name="BExIXGRJPVJMUDGSG7IHPXPNO69B" localSheetId="0" hidden="1">#REF!</definedName>
    <definedName name="BExIXGRJPVJMUDGSG7IHPXPNO69B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Q63QDPSPOEL1H0OP89YQTZH" localSheetId="0" hidden="1">'[36]10.08.2 - 2008 Expense'!#REF!</definedName>
    <definedName name="BExIYQ63QDPSPOEL1H0OP89YQTZH" hidden="1">'[37]10.08.2 - 2008 Expense'!#REF!</definedName>
    <definedName name="BExIYV9IMIVVVSZNL48E412WN7ZF" localSheetId="0" hidden="1">#REF!</definedName>
    <definedName name="BExIYV9IMIVVVSZNL48E412WN7ZF" hidden="1">#REF!</definedName>
    <definedName name="BExIYWWSSNFJ49218D4EO9QWKL69" localSheetId="0" hidden="1">#REF!</definedName>
    <definedName name="BExIYWWSSNFJ49218D4EO9QWKL69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5GDN6WSJ55BFCN2CC7G80L0" localSheetId="0" hidden="1">#REF!</definedName>
    <definedName name="BExIZ5GDN6WSJ55BFCN2CC7G80L0" hidden="1">#REF!</definedName>
    <definedName name="BExIZ6YBLNY9O1BQC129VGDXCVNX" localSheetId="0" hidden="1">#REF!</definedName>
    <definedName name="BExIZ6YBLNY9O1BQC129VGDXCVNX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J1PWWYANUHL8A16ETV0RDAXC3" localSheetId="0" hidden="1">#REF!</definedName>
    <definedName name="BExJ1PWWYANUHL8A16ETV0RDAXC3" hidden="1">#REF!</definedName>
    <definedName name="BExKCDYKAEV45AFXHVHZZ62E5BM3" localSheetId="0" hidden="1">#REF!</definedName>
    <definedName name="BExKCDYKAEV45AFXHVHZZ62E5BM3" hidden="1">#REF!</definedName>
    <definedName name="BExKCJCRGT5SGXIHDQI24Z6J8GI4" localSheetId="0" hidden="1">#REF!</definedName>
    <definedName name="BExKCJCRGT5SGXIHDQI24Z6J8GI4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0PBX3XGOUM78ZT54ALDAVSP" localSheetId="0" hidden="1">#REF!</definedName>
    <definedName name="BExKE0PBX3XGOUM78ZT54ALDAVSP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A3VI1CZK21SM0N3LZWT9LA1" localSheetId="0" hidden="1">#REF!</definedName>
    <definedName name="BExKFA3VI1CZK21SM0N3LZWT9LA1" hidden="1">#REF!</definedName>
    <definedName name="BExKFHGARZIYPYRZWQNLP5VVCRE2" localSheetId="0" hidden="1">#REF!</definedName>
    <definedName name="BExKFHGARZIYPYRZWQNLP5VVCRE2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32BHV278YC2ID5UIB5O51K" localSheetId="0" hidden="1">#REF!</definedName>
    <definedName name="BExKFY32BHV278YC2ID5UIB5O51K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60XBDFYOF7ZU3F5US7CM2Y4" localSheetId="0" hidden="1">#REF!</definedName>
    <definedName name="BExKG60XBDFYOF7ZU3F5US7CM2Y4" hidden="1">#REF!</definedName>
    <definedName name="BExKG6XA0DGM4VUMUE4NHHVYVJ0J" localSheetId="0" hidden="1">#REF!</definedName>
    <definedName name="BExKG6XA0DGM4VUMUE4NHHVYVJ0J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RLRYB3OW56X3JCUII1OOS3K" localSheetId="0" hidden="1">#REF!</definedName>
    <definedName name="BExKGRLRYB3OW56X3JCUII1OOS3K" hidden="1">#REF!</definedName>
    <definedName name="BExKGV77YH9YXIQTRKK2331QGYKF" localSheetId="0" hidden="1">#REF!</definedName>
    <definedName name="BExKGV77YH9YXIQTRKK2331QGYKF" hidden="1">#REF!</definedName>
    <definedName name="BExKH170S7VQ0NRNOWNT98XVEWUH" localSheetId="0" hidden="1">#REF!</definedName>
    <definedName name="BExKH170S7VQ0NRNOWNT98XVEWUH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KDK2PRBCUJS8TEDP8K3VODQ" localSheetId="0" hidden="1">#REF!</definedName>
    <definedName name="BExKHKDK2PRBCUJS8TEDP8K3VODQ" hidden="1">#REF!</definedName>
    <definedName name="BExKHPM9XA0ADDK7TUR0N38EXWEP" localSheetId="0" hidden="1">#REF!</definedName>
    <definedName name="BExKHPM9XA0ADDK7TUR0N38EXWEP" hidden="1">#REF!</definedName>
    <definedName name="BExKHWD5BOLP8DQJHOIBWHYCSY9W" localSheetId="0" hidden="1">#REF!</definedName>
    <definedName name="BExKHWD5BOLP8DQJHOIBWHYCSY9W" hidden="1">#REF!</definedName>
    <definedName name="BExKI4076KXCDE5KXL79KT36OKLO" localSheetId="0" hidden="1">#REF!</definedName>
    <definedName name="BExKI4076KXCDE5KXL79KT36OKLO" hidden="1">#REF!</definedName>
    <definedName name="BExKI45P8VH8M6QPIX8B2CFPOGZ3" localSheetId="0" hidden="1">#REF!</definedName>
    <definedName name="BExKI45P8VH8M6QPIX8B2CFPOGZ3" hidden="1">#REF!</definedName>
    <definedName name="BExKI7LO70WYISR7Q0Y1ZDWO9M3B" localSheetId="0" hidden="1">#REF!</definedName>
    <definedName name="BExKI7LO70WYISR7Q0Y1ZDWO9M3B" hidden="1">#REF!</definedName>
    <definedName name="BExKIEN5C2YIQQSVLK8YO62XYJMM" localSheetId="0" hidden="1">#REF!</definedName>
    <definedName name="BExKIEN5C2YIQQSVLK8YO62XYJMM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K8VP5RS3D0UXZVKA37C4SYBP" localSheetId="0" hidden="1">#REF!</definedName>
    <definedName name="BExKK8VP5RS3D0UXZVKA37C4SYBP" hidden="1">#REF!</definedName>
    <definedName name="BExKKCRXE2B5CHO3044NF9QAKPIW" localSheetId="0" hidden="1">#REF!</definedName>
    <definedName name="BExKKCRXE2B5CHO3044NF9QAKPIW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KV82VW7RLX4HE7NYZULP4I5" localSheetId="0" hidden="1">#REF!</definedName>
    <definedName name="BExKKKV82VW7RLX4HE7NYZULP4I5" hidden="1">#REF!</definedName>
    <definedName name="BExKKLGTZTV7J4XD4AGDM4UEZFTY" localSheetId="0" hidden="1">#REF!</definedName>
    <definedName name="BExKKLGTZTV7J4XD4AGDM4UEZFTY" hidden="1">#REF!</definedName>
    <definedName name="BExKKQ3ZWADYV03YHMXDOAMU90EB" localSheetId="0" hidden="1">#REF!</definedName>
    <definedName name="BExKKQ3ZWADYV03YHMXDOAMU90EB" hidden="1">#REF!</definedName>
    <definedName name="BExKKRWPS7N7KUY6X06X0TEINQM6" localSheetId="0" hidden="1">#REF!</definedName>
    <definedName name="BExKKRWPS7N7KUY6X06X0TEINQM6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KX5GX2R75C9E5OJC8AEQ02WR" localSheetId="0" hidden="1">#REF!</definedName>
    <definedName name="BExKKX5GX2R75C9E5OJC8AEQ02WR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HTYKCAWH7WCYP78L3516NDH" localSheetId="0" hidden="1">#REF!</definedName>
    <definedName name="BExKLHTYKCAWH7WCYP78L3516NDH" hidden="1">#REF!</definedName>
    <definedName name="BExKLLKVVHT06LA55JB2FC871DC5" localSheetId="0" hidden="1">#REF!</definedName>
    <definedName name="BExKLLKVVHT06LA55JB2FC871DC5" hidden="1">#REF!</definedName>
    <definedName name="BExKMFUOVKD6ZRRWMW0FAANYOY14" localSheetId="0" hidden="1">'[36]10.08.4 -2008 Capital'!#REF!</definedName>
    <definedName name="BExKMFUOVKD6ZRRWMW0FAANYOY14" hidden="1">'[37]10.08.4 -2008 Capital'!#REF!</definedName>
    <definedName name="BExKMM52P2JTD826GL7EUFZ2GOWA" localSheetId="0" hidden="1">#REF!</definedName>
    <definedName name="BExKMM52P2JTD826GL7EUFZ2GOWA" hidden="1">#REF!</definedName>
    <definedName name="BExKMWBX4EH3EYJ07UFEM08NB40Z" localSheetId="0" hidden="1">#REF!</definedName>
    <definedName name="BExKMWBX4EH3EYJ07UFEM08NB40Z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SP7EUXMQ7HQ1I4UI51T620P" localSheetId="0" hidden="1">#REF!</definedName>
    <definedName name="BExKNSP7EUXMQ7HQ1I4UI51T620P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BVQIBD5QN64WI0VMWG8ECVY" localSheetId="0" hidden="1">#REF!</definedName>
    <definedName name="BExKOBVQIBD5QN64WI0VMWG8ECVY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OU0G4S03BPJYQJ7Q6BXA1XZE" localSheetId="0" hidden="1">#REF!</definedName>
    <definedName name="BExKOU0G4S03BPJYQJ7Q6BXA1XZE" hidden="1">#REF!</definedName>
    <definedName name="BExKP1NNUBCM89W1AWCQ4GYT46VL" localSheetId="0" hidden="1">'[36]10.08.4 -2008 Capital'!#REF!</definedName>
    <definedName name="BExKP1NNUBCM89W1AWCQ4GYT46VL" hidden="1">'[37]10.08.4 -2008 Capital'!#REF!</definedName>
    <definedName name="BExKPEZP0QTKOTLIMMIFSVTHQEEK" localSheetId="0" hidden="1">#REF!</definedName>
    <definedName name="BExKPEZP0QTKOTLIMMIFSVTHQEEK" hidden="1">#REF!</definedName>
    <definedName name="BExKPJXT3SWOS15NRMD9RAD4AXOC" localSheetId="0" hidden="1">#REF!</definedName>
    <definedName name="BExKPJXT3SWOS15NRMD9RAD4AXOC" hidden="1">#REF!</definedName>
    <definedName name="BExKPLFRCAYNO7ZNGISMPGFFXB00" localSheetId="0" hidden="1">#REF!</definedName>
    <definedName name="BExKPLFRCAYNO7ZNGISMPGFFXB00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UKRNDWTKQ8SV8FLABPPXTJK" localSheetId="0" hidden="1">#REF!</definedName>
    <definedName name="BExKPUKRNDWTKQ8SV8FLABPPXTJK" hidden="1">#REF!</definedName>
    <definedName name="BExKPX9VZ1J5021Q98K60HMPJU58" localSheetId="0" hidden="1">#REF!</definedName>
    <definedName name="BExKPX9VZ1J5021Q98K60HMPJU58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OEA7HV9U5DH9C8JXFD62EKH" localSheetId="0" hidden="1">#REF!</definedName>
    <definedName name="BExKQOEA7HV9U5DH9C8JXFD62EKH" hidden="1">#REF!</definedName>
    <definedName name="BExKQQ71278061G7ZFYGPWOMOMY2" localSheetId="0" hidden="1">#REF!</definedName>
    <definedName name="BExKQQ71278061G7ZFYGPWOMOMY2" hidden="1">#REF!</definedName>
    <definedName name="BExKQR8NYY6S7G0RNG3W5UHF26LU" localSheetId="0" hidden="1">#REF!</definedName>
    <definedName name="BExKQR8NYY6S7G0RNG3W5UHF26LU" hidden="1">#REF!</definedName>
    <definedName name="BExKQRUAOHG635WYE6STI4YHGJPE" localSheetId="0" hidden="1">#REF!</definedName>
    <definedName name="BExKQRUAOHG635WYE6STI4YHGJPE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1VS7ERDDF8HXB3WTPYEUCIU" localSheetId="0" hidden="1">#REF!</definedName>
    <definedName name="BExKR1VS7ERDDF8HXB3WTPYEUCIU" hidden="1">#REF!</definedName>
    <definedName name="BExKR32XG1WY77WDT8KW9FJPGQTU" localSheetId="0" hidden="1">#REF!</definedName>
    <definedName name="BExKR32XG1WY77WDT8KW9FJPGQTU" hidden="1">#REF!</definedName>
    <definedName name="BExKR510GA0MUAKSG4OVIQ26I0BG" localSheetId="0" hidden="1">#REF!</definedName>
    <definedName name="BExKR510GA0MUAKSG4OVIQ26I0BG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A37DZTCK6H13HPIKR0ZFVL8" localSheetId="0" hidden="1">#REF!</definedName>
    <definedName name="BExKSA37DZTCK6H13HPIKR0ZFVL8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IS3VA1NCEFCZZSIK8B3YIBZ" localSheetId="0" hidden="1">#REF!</definedName>
    <definedName name="BExKSIS3VA1NCEFCZZSIK8B3YIBZ" hidden="1">#REF!</definedName>
    <definedName name="BExKSJTWG9L3FCX8FLK4EMUJMF27" localSheetId="0" hidden="1">#REF!</definedName>
    <definedName name="BExKSJTWG9L3FCX8FLK4EMUJMF27" hidden="1">#REF!</definedName>
    <definedName name="BExKSLH6QVG81B35VZ8FUSPBKTD5" localSheetId="0" hidden="1">#REF!</definedName>
    <definedName name="BExKSLH6QVG81B35VZ8FUSPBKTD5" hidden="1">#REF!</definedName>
    <definedName name="BExKSRX3BUJY78UHYYZJVTVLMZVP" localSheetId="0" hidden="1">#REF!</definedName>
    <definedName name="BExKSRX3BUJY78UHYYZJVTVLMZVP" hidden="1">#REF!</definedName>
    <definedName name="BExKSU0MKNAVZYYPKCYTZDWQX4R8" localSheetId="0" hidden="1">#REF!</definedName>
    <definedName name="BExKSU0MKNAVZYYPKCYTZDWQX4R8" hidden="1">#REF!</definedName>
    <definedName name="BExKSUBFNA2CM15GD0QR99POCR5I" localSheetId="0" hidden="1">#REF!</definedName>
    <definedName name="BExKSUBFNA2CM15GD0QR99POCR5I" hidden="1">#REF!</definedName>
    <definedName name="BExKSV7ROT5B5BVJ3G19JSC85BAD" localSheetId="0" hidden="1">#REF!</definedName>
    <definedName name="BExKSV7ROT5B5BVJ3G19JSC85BAD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9AWCJUL6FVVYMI7NGFTAEEG" localSheetId="0" hidden="1">#REF!</definedName>
    <definedName name="BExKT9AWCJUL6FVVYMI7NGFTAEEG" hidden="1">#REF!</definedName>
    <definedName name="BExKTQZGN8GI3XGSEXMPCCA3S19H" localSheetId="0" hidden="1">#REF!</definedName>
    <definedName name="BExKTQZGN8GI3XGSEXMPCCA3S19H" hidden="1">#REF!</definedName>
    <definedName name="BExKTSBXGP8YGSN5UO0FUHVXT92J" localSheetId="0" hidden="1">#REF!</definedName>
    <definedName name="BExKTSBXGP8YGSN5UO0FUHVXT92J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3KMPVWH483Q5TP8K2H0S2L4" localSheetId="0" hidden="1">#REF!</definedName>
    <definedName name="BExKU3KMPVWH483Q5TP8K2H0S2L4" hidden="1">#REF!</definedName>
    <definedName name="BExKU82I99FEUIZLODXJDOJC96CQ" localSheetId="0" hidden="1">#REF!</definedName>
    <definedName name="BExKU82I99FEUIZLODXJDOJC96CQ" hidden="1">#REF!</definedName>
    <definedName name="BExKU9EXMNZKVJV6GSO4XEI3YCWM" localSheetId="0" hidden="1">#REF!</definedName>
    <definedName name="BExKU9EXMNZKVJV6GSO4XEI3YCWM" hidden="1">#REF!</definedName>
    <definedName name="BExKUDM0DFSCM3D91SH0XLXJSL18" localSheetId="0" hidden="1">#REF!</definedName>
    <definedName name="BExKUDM0DFSCM3D91SH0XLXJSL18" hidden="1">#REF!</definedName>
    <definedName name="BExKUGGKEOHX3EEPQ7NGSZWZ8UPA" localSheetId="0" hidden="1">#REF!</definedName>
    <definedName name="BExKUGGKEOHX3EEPQ7NGSZWZ8UPA" hidden="1">#REF!</definedName>
    <definedName name="BExKULEKJLA77AUQPDUHSM94Y76Z" localSheetId="0" hidden="1">#REF!</definedName>
    <definedName name="BExKULEKJLA77AUQPDUHSM94Y76Z" hidden="1">#REF!</definedName>
    <definedName name="BExKUPAT7VWF9ZS0PSYAV71U4N72" localSheetId="0" hidden="1">'[36]10.08.5 - 2008 Capital - TDBU'!#REF!</definedName>
    <definedName name="BExKUPAT7VWF9ZS0PSYAV71U4N72" hidden="1">'[37]10.08.5 - 2008 Capital - TDBU'!#REF!</definedName>
    <definedName name="BExKV08R85MKI3MAX9E2HERNQUNL" localSheetId="0" hidden="1">#REF!</definedName>
    <definedName name="BExKV08R85MKI3MAX9E2HERNQUNL" hidden="1">#REF!</definedName>
    <definedName name="BExKV334XOSQSXAYPE1ZFCWHR4J8" localSheetId="0" hidden="1">#REF!</definedName>
    <definedName name="BExKV334XOSQSXAYPE1ZFCWHR4J8" hidden="1">#REF!</definedName>
    <definedName name="BExKV4AAUNNJL5JWD7PX6BFKVS6O" localSheetId="0" hidden="1">#REF!</definedName>
    <definedName name="BExKV4AAUNNJL5JWD7PX6BFKVS6O" hidden="1">#REF!</definedName>
    <definedName name="BExKV6J9WVQH09L0UOV4PHTLKXRK" localSheetId="0" hidden="1">#REF!</definedName>
    <definedName name="BExKV6J9WVQH09L0UOV4PHTLKXRK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VQRICZRKMKC3XFBPYJM79KT1" localSheetId="0" hidden="1">#REF!</definedName>
    <definedName name="BExKVQRICZRKMKC3XFBPYJM79KT1" hidden="1">#REF!</definedName>
    <definedName name="BExKW0CSH7DA02YSNV64PSEIXB2P" localSheetId="0" hidden="1">#REF!</definedName>
    <definedName name="BExKW0CSH7DA02YSNV64PSEIXB2P" hidden="1">#REF!</definedName>
    <definedName name="BExKW61SUXF65SCFWSZUR9GUOOMH" localSheetId="0" hidden="1">#REF!</definedName>
    <definedName name="BExKW61SUXF65SCFWSZUR9GUOOMH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AMGWSV264QND3PEEFNT51OK" localSheetId="0" hidden="1">#REF!</definedName>
    <definedName name="BExMAAMGWSV264QND3PEEFNT51OK" hidden="1">#REF!</definedName>
    <definedName name="BExMAC4FBX1U0Y3998JERGS9KL2T" localSheetId="0" hidden="1">#REF!</definedName>
    <definedName name="BExMAC4FBX1U0Y3998JERGS9KL2T" hidden="1">#REF!</definedName>
    <definedName name="BExMAIF09XQ94J83IAH3DFXTENQV" localSheetId="0" hidden="1">#REF!</definedName>
    <definedName name="BExMAIF09XQ94J83IAH3DFXTENQV" hidden="1">#REF!</definedName>
    <definedName name="BExMALEWFUEM8Y686IT03ECURUBR" localSheetId="0" hidden="1">#REF!</definedName>
    <definedName name="BExMALEWFUEM8Y686IT03ECURUBR" hidden="1">#REF!</definedName>
    <definedName name="BExMAR3XSK6RSFLHP7ZX1EWGHASI" localSheetId="0" hidden="1">#REF!</definedName>
    <definedName name="BExMAR3XSK6RSFLHP7ZX1EWGHASI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K6ISK3U7KHZKUJXIDKGF6VW" localSheetId="0" hidden="1">#REF!</definedName>
    <definedName name="BExMBK6ISK3U7KHZKUJXIDKGF6VW" hidden="1">#REF!</definedName>
    <definedName name="BExMBMVGO0XJ71IWHILW9QA74NPG" localSheetId="0" hidden="1">#REF!</definedName>
    <definedName name="BExMBMVGO0XJ71IWHILW9QA74NPG" hidden="1">#REF!</definedName>
    <definedName name="BExMBYPQDG9AYDQ5E8IECVFREPO6" localSheetId="0" hidden="1">[38]Table!#REF!</definedName>
    <definedName name="BExMBYPQDG9AYDQ5E8IECVFREPO6" hidden="1">[39]Table!#REF!</definedName>
    <definedName name="BExMBZ5YTPW7PFDUD2A9VUJ4HTNH" localSheetId="0" hidden="1">#REF!</definedName>
    <definedName name="BExMBZ5YTPW7PFDUD2A9VUJ4HTNH" hidden="1">#REF!</definedName>
    <definedName name="BExMBZM2XYYERB8X75SWZCZRQTT3" localSheetId="0" hidden="1">#REF!</definedName>
    <definedName name="BExMBZM2XYYERB8X75SWZCZRQTT3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GUFAIU47IPVOIVWOZPLSX79" localSheetId="0" hidden="1">#REF!</definedName>
    <definedName name="BExMCGUFAIU47IPVOIVWOZPLSX79" hidden="1">#REF!</definedName>
    <definedName name="BExMCMZOEYWVOOJ98TBHTTCS7XB8" localSheetId="0" hidden="1">#REF!</definedName>
    <definedName name="BExMCMZOEYWVOOJ98TBHTTCS7XB8" hidden="1">#REF!</definedName>
    <definedName name="BExMCQQH8CGFPPPG70D6VV4J3XR6" localSheetId="0" hidden="1">#REF!</definedName>
    <definedName name="BExMCQQH8CGFPPPG70D6VV4J3XR6" hidden="1">#REF!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5OOQT5THEZMTKUDCTJQJ75P" localSheetId="0" hidden="1">#REF!</definedName>
    <definedName name="BExME5OOQT5THEZMTKUDCTJQJ75P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IF7MG94HDIP9UUN2B1R7AP9" localSheetId="0" hidden="1">#REF!</definedName>
    <definedName name="BExMEIF7MG94HDIP9UUN2B1R7AP9" hidden="1">#REF!</definedName>
    <definedName name="BExMEOV9YFRY5C3GDLU60GIX10BY" localSheetId="0" hidden="1">#REF!</definedName>
    <definedName name="BExMEOV9YFRY5C3GDLU60GIX10BY" hidden="1">#REF!</definedName>
    <definedName name="BExMEQ7OI6NAP3UP3UX0O5JKS0DV" localSheetId="0" hidden="1">#REF!</definedName>
    <definedName name="BExMEQ7OI6NAP3UP3UX0O5JKS0DV" hidden="1">#REF!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5I0YYHYSHHGNQEI50YPTUFU" localSheetId="0" hidden="1">#REF!</definedName>
    <definedName name="BExMF5I0YYHYSHHGNQEI50YPTUFU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YPXA6CPPQEIQCZVJ1O8CC3D" localSheetId="0" hidden="1">#REF!</definedName>
    <definedName name="BExMFYPXA6CPPQEIQCZVJ1O8CC3D" hidden="1">#REF!</definedName>
    <definedName name="BExMG3IJ4BTO1ISLMJY91RJVU21M" localSheetId="0" hidden="1">#REF!</definedName>
    <definedName name="BExMG3IJ4BTO1ISLMJY91RJVU21M" hidden="1">#REF!</definedName>
    <definedName name="BExMG9NSK30KD01QX0UBN2VNRTG4" localSheetId="0" hidden="1">#REF!</definedName>
    <definedName name="BExMG9NSK30KD01QX0UBN2VNRTG4" hidden="1">#REF!</definedName>
    <definedName name="BExMGD99CUH3CN5F5OWTFJPXIOC5" localSheetId="0" hidden="1">#REF!</definedName>
    <definedName name="BExMGD99CUH3CN5F5OWTFJPXIOC5" hidden="1">#REF!</definedName>
    <definedName name="BExMGG3PFIHPHX7NXB7HDFI3N12L" localSheetId="0" hidden="1">#REF!</definedName>
    <definedName name="BExMGG3PFIHPHX7NXB7HDFI3N12L" hidden="1">#REF!</definedName>
    <definedName name="BExMGGUQP0X7T5PIESJE86819NLZ" localSheetId="0" hidden="1">#REF!</definedName>
    <definedName name="BExMGGUQP0X7T5PIESJE86819NLZ" hidden="1">#REF!</definedName>
    <definedName name="BExMH3H9TW5TJCNU5Z1EWXP3BAEP" localSheetId="0" hidden="1">#REF!</definedName>
    <definedName name="BExMH3H9TW5TJCNU5Z1EWXP3BAEP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0WA793SF41LQ40A28U8OXQY" localSheetId="0" hidden="1">#REF!</definedName>
    <definedName name="BExMI0WA793SF41LQ40A28U8OXQY" hidden="1">#REF!</definedName>
    <definedName name="BExMI3AJ9477KDL4T9DHET4LJJTW" localSheetId="0" hidden="1">#REF!</definedName>
    <definedName name="BExMI3AJ9477KDL4T9DHET4LJJTW" hidden="1">#REF!</definedName>
    <definedName name="BExMI58NHPZ1UTOZCYFOQPS8I7WN" localSheetId="0" hidden="1">#REF!</definedName>
    <definedName name="BExMI58NHPZ1UTOZCYFOQPS8I7WN" hidden="1">#REF!</definedName>
    <definedName name="BExMI6L9KX05GAK523JFKICJMTA5" localSheetId="0" hidden="1">#REF!</definedName>
    <definedName name="BExMI6L9KX05GAK523JFKICJMTA5" hidden="1">#REF!</definedName>
    <definedName name="BExMI6QQ20XHD0NWJUN741B37182" localSheetId="0" hidden="1">#REF!</definedName>
    <definedName name="BExMI6QQ20XHD0NWJUN741B37182" hidden="1">#REF!</definedName>
    <definedName name="BExMI7MYLMINF9AC59CYYVFGQJAY" localSheetId="0" hidden="1">#REF!</definedName>
    <definedName name="BExMI7MYLMINF9AC59CYYVFGQJAY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HJ01IVQHPV5ZNO9UPQB64N8" localSheetId="0" hidden="1">#REF!</definedName>
    <definedName name="BExMIHJ01IVQHPV5ZNO9UPQB64N8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TILFEELDXT62AREXCM0DX4R" localSheetId="0" hidden="1">#REF!</definedName>
    <definedName name="BExMITILFEELDXT62AREXCM0DX4R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03XNEEQE05W28YBDN4G56JD" localSheetId="0" hidden="1">#REF!</definedName>
    <definedName name="BExMJ03XNEEQE05W28YBDN4G56JD" hidden="1">#REF!</definedName>
    <definedName name="BExMJ15T9F3475M0896SG60TN0SR" localSheetId="0" hidden="1">#REF!</definedName>
    <definedName name="BExMJ15T9F3475M0896SG60TN0SR" hidden="1">#REF!</definedName>
    <definedName name="BExMJ39CRE4I6SJI19LKWDKX3OQ2" localSheetId="0" hidden="1">#REF!</definedName>
    <definedName name="BExMJ39CRE4I6SJI19LKWDKX3OQ2" hidden="1">#REF!</definedName>
    <definedName name="BExMJC8UI1MMXIJR29O1IWETLHH6" localSheetId="0" hidden="1">#REF!</definedName>
    <definedName name="BExMJC8UI1MMXIJR29O1IWETLHH6" hidden="1">#REF!</definedName>
    <definedName name="BExMJNC8ZFB9DRFOJ961ZAJ8U3A8" localSheetId="0" hidden="1">#REF!</definedName>
    <definedName name="BExMJNC8ZFB9DRFOJ961ZAJ8U3A8" hidden="1">#REF!</definedName>
    <definedName name="BExMJSA6JY35531TSI8ZQP6U7CDE" localSheetId="0" hidden="1">#REF!</definedName>
    <definedName name="BExMJSA6JY35531TSI8ZQP6U7CDE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3YZF17HAMXX3PO2KP6S46ZU" localSheetId="0" hidden="1">#REF!</definedName>
    <definedName name="BExMK3YZF17HAMXX3PO2KP6S46ZU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ISYVO6POIGSJWIW3PHDYL45" localSheetId="0" hidden="1">#REF!</definedName>
    <definedName name="BExMKISYVO6POIGSJWIW3PHDYL45" hidden="1">#REF!</definedName>
    <definedName name="BExMKSP1VOPPTKX4WEPT3LUKE8WQ" localSheetId="0" hidden="1">#REF!</definedName>
    <definedName name="BExMKSP1VOPPTKX4WEPT3LUKE8WQ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2VXA0E0WCJ13O00WFMOW4RI" localSheetId="0" hidden="1">#REF!</definedName>
    <definedName name="BExML2VXA0E0WCJ13O00WFMOW4RI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MTWMIEAK6NWSBVYN98A7G9" localSheetId="0" hidden="1">#REF!</definedName>
    <definedName name="BExML6MTWMIEAK6NWSBVYN98A7G9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844A9KG2DK921WGK4O9YPZ" localSheetId="0" hidden="1">#REF!</definedName>
    <definedName name="BExMMQ844A9KG2DK921WGK4O9YPZ" hidden="1">#REF!</definedName>
    <definedName name="BExMMQIUVPCOBISTEJJYNCCLUCPY" localSheetId="0" hidden="1">#REF!</definedName>
    <definedName name="BExMMQIUVPCOBISTEJJYNCCLUCPY" hidden="1">#REF!</definedName>
    <definedName name="BExMMSH37SF6GV4N9O9EW1APAZ1E" localSheetId="0" hidden="1">#REF!</definedName>
    <definedName name="BExMMSH37SF6GV4N9O9EW1APAZ1E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1WVXE52MEF2NT3IVTY8KJQM" localSheetId="0" hidden="1">#REF!</definedName>
    <definedName name="BExMN1WVXE52MEF2NT3IVTY8KJQM" hidden="1">#REF!</definedName>
    <definedName name="BExMN2IH1J3S3D19MIV7YYZMS9DV" localSheetId="0" hidden="1">#REF!</definedName>
    <definedName name="BExMN2IH1J3S3D19MIV7YYZMS9DV" hidden="1">#REF!</definedName>
    <definedName name="BExMNAWJNSZ1W6QTQUX8O56Y0NF2" localSheetId="0" hidden="1">'[36]10.08.5 - 2008 Capital - TDBU'!#REF!</definedName>
    <definedName name="BExMNAWJNSZ1W6QTQUX8O56Y0NF2" hidden="1">'[37]10.08.5 - 2008 Capital - TDBU'!#REF!</definedName>
    <definedName name="BExMNDR4V2VG5RFZDGTAGD3Q9PPG" localSheetId="0" hidden="1">#REF!</definedName>
    <definedName name="BExMNDR4V2VG5RFZDGTAGD3Q9PPG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IYOIL4KOXZBI7MJYXPIV1QJ" localSheetId="0" hidden="1">#REF!</definedName>
    <definedName name="BExMOIYOIL4KOXZBI7MJYXPIV1QJ" hidden="1">#REF!</definedName>
    <definedName name="BExMORI2ZA9JU0J28GT1ZAXP5A9C" localSheetId="0" hidden="1">#REF!</definedName>
    <definedName name="BExMORI2ZA9JU0J28GT1ZAXP5A9C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PT9KA5ZL7QPEO8EJSGDXUSF6" localSheetId="0" hidden="1">#REF!</definedName>
    <definedName name="BExMPT9KA5ZL7QPEO8EJSGDXUSF6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QHUEHGF2FS4LCB0THFELGDI" localSheetId="0" hidden="1">#REF!</definedName>
    <definedName name="BExMRQHUEHGF2FS4LCB0THFELGDI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S86DS3IHF2GL3USMAG2JZHWC" localSheetId="0" hidden="1">#REF!</definedName>
    <definedName name="BExMS86DS3IHF2GL3USMAG2JZHWC" hidden="1">#REF!</definedName>
    <definedName name="BExMSCO8TZ680ZEYN2WP0KB738IZ" localSheetId="0" hidden="1">#REF!</definedName>
    <definedName name="BExMSCO8TZ680ZEYN2WP0KB738IZ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4WGD4T7PXNGQYFD65V3BP906" localSheetId="0" hidden="1">'[36]10.08.5 - 2008 Capital - TDBU'!#REF!</definedName>
    <definedName name="BExO4WGD4T7PXNGQYFD65V3BP906" hidden="1">'[37]10.08.5 - 2008 Capital - TDBU'!#REF!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4NREBN75DKW0OMYAUWYVY5S" localSheetId="0" hidden="1">#REF!</definedName>
    <definedName name="BExO64NREBN75DKW0OMYAUWYVY5S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QE36OX39618EFGY819YKS0N" localSheetId="0" hidden="1">#REF!</definedName>
    <definedName name="BExO6QE36OX39618EFGY819YKS0N" hidden="1">#REF!</definedName>
    <definedName name="BExO6Y6LB0P6L4JTH4J6TCB4OHW8" localSheetId="0" hidden="1">#REF!</definedName>
    <definedName name="BExO6Y6LB0P6L4JTH4J6TCB4OHW8" hidden="1">#REF!</definedName>
    <definedName name="BExO7OUQS3XTUQ2LDKGQ8AAQ3OJJ" localSheetId="0" hidden="1">#REF!</definedName>
    <definedName name="BExO7OUQS3XTUQ2LDKGQ8AAQ3OJJ" hidden="1">#REF!</definedName>
    <definedName name="BExO7RUSODZC2NQZMT2AFSMV2ONF" localSheetId="0" hidden="1">#REF!</definedName>
    <definedName name="BExO7RUSODZC2NQZMT2AFSMV2ONF" hidden="1">#REF!</definedName>
    <definedName name="BExO7VLLWHHV7J25Z3RPF2PK6D8H" localSheetId="0" hidden="1">#REF!</definedName>
    <definedName name="BExO7VLLWHHV7J25Z3RPF2PK6D8H" hidden="1">#REF!</definedName>
    <definedName name="BExO7WNA0JRE553ALPEZODW1ICID" localSheetId="0" hidden="1">#REF!</definedName>
    <definedName name="BExO7WNA0JRE553ALPEZODW1ICID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BXK76C9VFPKRARWMK6YTJ6O" localSheetId="0" hidden="1">#REF!</definedName>
    <definedName name="BExO8BXK76C9VFPKRARWMK6YTJ6O" hidden="1">#REF!</definedName>
    <definedName name="BExO8CDTBCABLEUD6PE2UM2EZ6C4" localSheetId="0" hidden="1">#REF!</definedName>
    <definedName name="BExO8CDTBCABLEUD6PE2UM2EZ6C4" hidden="1">#REF!</definedName>
    <definedName name="BExO8I85NBW303RBA7RZM8Q42KKU" localSheetId="0" hidden="1">#REF!</definedName>
    <definedName name="BExO8I85NBW303RBA7RZM8Q42KKU" hidden="1">#REF!</definedName>
    <definedName name="BExO8IZ05ZG0XVOL3W41KBQE176A" localSheetId="0" hidden="1">#REF!</definedName>
    <definedName name="BExO8IZ05ZG0XVOL3W41KBQE176A" hidden="1">#REF!</definedName>
    <definedName name="BExO8SK9JB6X989C2E50VDFI9589" localSheetId="0" hidden="1">#REF!</definedName>
    <definedName name="BExO8SK9JB6X989C2E50VDFI9589" hidden="1">#REF!</definedName>
    <definedName name="BExO8SPR4QWYLQRJDDPI2HTYU64C" localSheetId="0" hidden="1">#REF!</definedName>
    <definedName name="BExO8SPR4QWYLQRJDDPI2HTYU64C" hidden="1">#REF!</definedName>
    <definedName name="BExO8UTAGQWDBQZEEF4HUNMLQCVU" localSheetId="0" hidden="1">#REF!</definedName>
    <definedName name="BExO8UTAGQWDBQZEEF4HUNMLQCVU" hidden="1">#REF!</definedName>
    <definedName name="BExO8ZWPPH977G7OJO9G8JR25ZG1" localSheetId="0" hidden="1">#REF!</definedName>
    <definedName name="BExO8ZWPPH977G7OJO9G8JR25ZG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AZXF5CN7MTM11IM5SV2RXHY" localSheetId="0" hidden="1">#REF!</definedName>
    <definedName name="BExO9AZXF5CN7MTM11IM5SV2RXHY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Q3GKCT7YZW1EMVU3EILSZL2" localSheetId="0" hidden="1">#REF!</definedName>
    <definedName name="BExOAQ3GKCT7YZW1EMVU3EILSZL2" hidden="1">#REF!</definedName>
    <definedName name="BExOAULC4L2CQJSFPGMEJUUTI5B1" localSheetId="0" hidden="1">#REF!</definedName>
    <definedName name="BExOAULC4L2CQJSFPGMEJUUTI5B1" hidden="1">#REF!</definedName>
    <definedName name="BExOAZU2Y521ZUPN4R2HWBIUQKKR" localSheetId="0" hidden="1">#REF!</definedName>
    <definedName name="BExOAZU2Y521ZUPN4R2HWBIUQKKR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XURJP8XL4VX0LAH1M4VR4VL" localSheetId="0" hidden="1">#REF!</definedName>
    <definedName name="BExOBXURJP8XL4VX0LAH1M4VR4VL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HBYK42SX24MJ239H6G9OJ8E" localSheetId="0" hidden="1">#REF!</definedName>
    <definedName name="BExOCHBYK42SX24MJ239H6G9OJ8E" hidden="1">#REF!</definedName>
    <definedName name="BExOCKXFMOW6WPFEVX1I7R7FNDSS" localSheetId="0" hidden="1">#REF!</definedName>
    <definedName name="BExOCKXFMOW6WPFEVX1I7R7FNDSS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7UQ6G3P86ZLZV0GY79H7VLL" localSheetId="0" hidden="1">#REF!</definedName>
    <definedName name="BExOD7UQ6G3P86ZLZV0GY79H7VLL" hidden="1">#REF!</definedName>
    <definedName name="BExODEWDDEABM4ZY3XREJIBZ8IVP" localSheetId="0" hidden="1">#REF!</definedName>
    <definedName name="BExODEWDDEABM4ZY3XREJIBZ8IVP" hidden="1">#REF!</definedName>
    <definedName name="BExODNLAA1L7WQ9ZQX6A1ZOXK9VR" localSheetId="0" hidden="1">#REF!</definedName>
    <definedName name="BExODNLAA1L7WQ9ZQX6A1ZOXK9VR" hidden="1">#REF!</definedName>
    <definedName name="BExODZFEIWV26E8RFU7XQYX1J458" localSheetId="0" hidden="1">#REF!</definedName>
    <definedName name="BExODZFEIWV26E8RFU7XQYX1J458" hidden="1">#REF!</definedName>
    <definedName name="BExOEBKG55EROA2VL360A06LKASE" localSheetId="0" hidden="1">#REF!</definedName>
    <definedName name="BExOEBKG55EROA2VL360A06LKASE" hidden="1">#REF!</definedName>
    <definedName name="BExOED2F7B5GEHKVIWGRV2BCDE2Y" localSheetId="0" hidden="1">#REF!</definedName>
    <definedName name="BExOED2F7B5GEHKVIWGRV2BCDE2Y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2U4Y5JYM0GUBGC0U2UH931Y" localSheetId="0" hidden="1">#REF!</definedName>
    <definedName name="BExOF2U4Y5JYM0GUBGC0U2UH931Y" hidden="1">#REF!</definedName>
    <definedName name="BExOF6VWODFNH2HUFTQI5L0UHNQ9" localSheetId="0" hidden="1">'[36]10.08.5 - 2008 Capital - TDBU'!#REF!</definedName>
    <definedName name="BExOF6VWODFNH2HUFTQI5L0UHNQ9" hidden="1">'[37]10.08.5 - 2008 Capital - TDBU'!#REF!</definedName>
    <definedName name="BExOFEDNCYI2TPTMQ8SJN3AW4YMF" localSheetId="0" hidden="1">#REF!</definedName>
    <definedName name="BExOFEDNCYI2TPTMQ8SJN3AW4YMF" hidden="1">#REF!</definedName>
    <definedName name="BExOFGRSPF8UTG0K1OGA8LX12P37" localSheetId="0" hidden="1">#REF!</definedName>
    <definedName name="BExOFGRSPF8UTG0K1OGA8LX12P37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BXX51PO4FXDL42WFPKYU6Y9" localSheetId="0" hidden="1">#REF!</definedName>
    <definedName name="BExOGBXX51PO4FXDL42WFPKYU6Y9" hidden="1">#REF!</definedName>
    <definedName name="BExOGFE2SCL8HHT4DFAXKLUTJZOG" localSheetId="0" hidden="1">#REF!</definedName>
    <definedName name="BExOGFE2SCL8HHT4DFAXKLUTJZOG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Z13C1LAW8OTYTR9S7ZP3" localSheetId="0" hidden="1">#REF!</definedName>
    <definedName name="BExOH9ICZ13C1LAW8OTYTR9S7ZP3" hidden="1">#REF!</definedName>
    <definedName name="BExOHCI9MFNF9Y2P8D4LJGJ5B5CB" localSheetId="0" hidden="1">#REF!</definedName>
    <definedName name="BExOHCI9MFNF9Y2P8D4LJGJ5B5CB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NLFZGEVXCTJ9CWMJJS7C98A" localSheetId="0" hidden="1">#REF!</definedName>
    <definedName name="BExOHNLFZGEVXCTJ9CWMJJS7C98A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K437LIDQQW9LPBD4ZIP504X" localSheetId="0" hidden="1">#REF!</definedName>
    <definedName name="BExOIK437LIDQQW9LPBD4ZIP504X" hidden="1">#REF!</definedName>
    <definedName name="BExOIM7L0Z3LSII9P7ZTV4KJ8RMA" localSheetId="0" hidden="1">#REF!</definedName>
    <definedName name="BExOIM7L0Z3LSII9P7ZTV4KJ8RMA" hidden="1">#REF!</definedName>
    <definedName name="BExOIRR9MU1G575D1ZA3HFPLOPHO" localSheetId="0" hidden="1">#REF!</definedName>
    <definedName name="BExOIRR9MU1G575D1ZA3HFPLOPHO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1HV93EOH7BOVAII53VPS2G2" localSheetId="0" hidden="1">#REF!</definedName>
    <definedName name="BExOJ1HV93EOH7BOVAII53VPS2G2" hidden="1">#REF!</definedName>
    <definedName name="BExOJ3AKZ9BCBZT3KD8WMSLK6MN2" localSheetId="0" hidden="1">#REF!</definedName>
    <definedName name="BExOJ3AKZ9BCBZT3KD8WMSLK6MN2" hidden="1">#REF!</definedName>
    <definedName name="BExOJ3FWAWMR29DR11VER2OQPUJT" localSheetId="0" hidden="1">#REF!</definedName>
    <definedName name="BExOJ3FWAWMR29DR11VER2OQPUJT" hidden="1">#REF!</definedName>
    <definedName name="BExOJ7XQK71I4YZDD29AKOOWZ47E" localSheetId="0" hidden="1">#REF!</definedName>
    <definedName name="BExOJ7XQK71I4YZDD29AKOOWZ47E" hidden="1">#REF!</definedName>
    <definedName name="BExOJM0W6XGSW5MXPTTX0GNF6SFT" localSheetId="0" hidden="1">#REF!</definedName>
    <definedName name="BExOJM0W6XGSW5MXPTTX0GNF6SFT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6EKT2189GVNUAT82OZYA3XB" localSheetId="0" hidden="1">#REF!</definedName>
    <definedName name="BExOK6EKT2189GVNUAT82OZYA3XB" hidden="1">#REF!</definedName>
    <definedName name="BExOKFUDO7FXT8ZXISPIKAJYI0CO" localSheetId="0" hidden="1">#REF!</definedName>
    <definedName name="BExOKFUDO7FXT8ZXISPIKAJYI0CO" hidden="1">#REF!</definedName>
    <definedName name="BExOKI3C3DWTNF6PRKG2XY34A3JA" localSheetId="0" hidden="1">#REF!</definedName>
    <definedName name="BExOKI3C3DWTNF6PRKG2XY34A3JA" hidden="1">#REF!</definedName>
    <definedName name="BExOKKHOPWUVRJGQJ5ONR2U40JX8" localSheetId="0" hidden="1">#REF!</definedName>
    <definedName name="BExOKKHOPWUVRJGQJ5ONR2U40JX8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UCCA6OM4TBUAJHS6O1UU6TO" localSheetId="0" hidden="1">#REF!</definedName>
    <definedName name="BExOLUCCA6OM4TBUAJHS6O1UU6TO" hidden="1">#REF!</definedName>
    <definedName name="BExOLYZNG5RBD0BTS1OEZJNU92Q5" localSheetId="0" hidden="1">#REF!</definedName>
    <definedName name="BExOLYZNG5RBD0BTS1OEZJNU92Q5" hidden="1">#REF!</definedName>
    <definedName name="BExOM3HIJ3UZPOKJI68KPBJAHPDC" localSheetId="0" hidden="1">#REF!</definedName>
    <definedName name="BExOM3HIJ3UZPOKJI68KPBJAHPDC" hidden="1">#REF!</definedName>
    <definedName name="BExOM8VPAS5WZAM0QNYW8ZY56VAP" localSheetId="0" hidden="1">#REF!</definedName>
    <definedName name="BExOM8VPAS5WZAM0QNYW8ZY56VAP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DSE2SJ2Q00MS22HA9D59305" localSheetId="0" hidden="1">#REF!</definedName>
    <definedName name="BExONDSE2SJ2Q00MS22HA9D59305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0EYS79NAIW0WEELRXCYS9GK" localSheetId="0" hidden="1">'[36]10.08.3 - 2008 Expense - TDBU'!#REF!</definedName>
    <definedName name="BExOO0EYS79NAIW0WEELRXCYS9GK" hidden="1">'[37]10.08.3 - 2008 Expense - TDBU'!#REF!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5D2QZREOU0YQCGPBXBS4YQ1" localSheetId="0" hidden="1">#REF!</definedName>
    <definedName name="BExOO5D2QZREOU0YQCGPBXBS4YQ1" hidden="1">#REF!</definedName>
    <definedName name="BExOO6ERU9G120RGLKYWC09LZ5RE" localSheetId="0" hidden="1">#REF!</definedName>
    <definedName name="BExOO6ERU9G120RGLKYWC09LZ5RE" hidden="1">#REF!</definedName>
    <definedName name="BExOO824YWJ12GSXLC07K7266C14" localSheetId="0" hidden="1">#REF!</definedName>
    <definedName name="BExOO824YWJ12GSXLC07K7266C14" hidden="1">#REF!</definedName>
    <definedName name="BExOOIULUDOJRMYABWV5CCL906X6" localSheetId="0" hidden="1">#REF!</definedName>
    <definedName name="BExOOIULUDOJRMYABWV5CCL906X6" hidden="1">#REF!</definedName>
    <definedName name="BExOOLE93DKM88V3PQ8ELSMZCHUA" localSheetId="0" hidden="1">#REF!</definedName>
    <definedName name="BExOOLE93DKM88V3PQ8ELSMZCHUA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FD6KISGYU1JWEQ4G243ZPVD" localSheetId="0" hidden="1">#REF!</definedName>
    <definedName name="BExQ1FD6KISGYU1JWEQ4G243ZPVD" hidden="1">#REF!</definedName>
    <definedName name="BExQ1OYH5SW4PG5JI8ED4NJN4422" localSheetId="0" hidden="1">#REF!</definedName>
    <definedName name="BExQ1OYH5SW4PG5JI8ED4NJN4422" hidden="1">#REF!</definedName>
    <definedName name="BExQ29C73XR33S3668YYSYZAIHTG" localSheetId="0" hidden="1">#REF!</definedName>
    <definedName name="BExQ29C73XR33S3668YYSYZAIHTG" hidden="1">#REF!</definedName>
    <definedName name="BExQ2D8FO6F5AOMJ5FJODJ81T8C3" localSheetId="0" hidden="1">#REF!</definedName>
    <definedName name="BExQ2D8FO6F5AOMJ5FJODJ81T8C3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V7SO1UTLMJ1NFVRKDOOQAP2" localSheetId="0" hidden="1">#REF!</definedName>
    <definedName name="BExQ2V7SO1UTLMJ1NFVRKDOOQAP2" hidden="1">#REF!</definedName>
    <definedName name="BExQ300G8I8TK45A0MVHV15422EU" localSheetId="0" hidden="1">#REF!</definedName>
    <definedName name="BExQ300G8I8TK45A0MVHV15422EU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D1PQ0OOWP5T1D37RLPA9BFX" localSheetId="0" hidden="1">#REF!</definedName>
    <definedName name="BExQ3D1PQ0OOWP5T1D37RLPA9BFX" hidden="1">#REF!</definedName>
    <definedName name="BExQ3LW3GD5LUIS2HB4C1TEJJP2P" localSheetId="0" hidden="1">#REF!</definedName>
    <definedName name="BExQ3LW3GD5LUIS2HB4C1TEJJP2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9KBJ5W7A1G293A0K14EVQB" localSheetId="0" hidden="1">#REF!</definedName>
    <definedName name="BExQ499KBJ5W7A1G293A0K14EVQB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FV23PRA8ZOTVPNAWYTCYRR2" localSheetId="0" hidden="1">#REF!</definedName>
    <definedName name="BExQ4FV23PRA8ZOTVPNAWYTCYRR2" hidden="1">#REF!</definedName>
    <definedName name="BExQ4KSYQQLLYN7NYUBF7WND3ACX" localSheetId="0" hidden="1">#REF!</definedName>
    <definedName name="BExQ4KSYQQLLYN7NYUBF7WND3ACX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DQ4DQOLJ6KAS500VUBF9OTL" localSheetId="0" hidden="1">#REF!</definedName>
    <definedName name="BExQ5DQ4DQOLJ6KAS500VUBF9OTL" hidden="1">#REF!</definedName>
    <definedName name="BExQ5DVF3U6CH0PO809ZFLIE9A0F" localSheetId="0" hidden="1">'[36]10.08.2 - 2008 Expense'!#REF!</definedName>
    <definedName name="BExQ5DVF3U6CH0PO809ZFLIE9A0F" hidden="1">'[37]10.08.2 - 2008 Expense'!#REF!</definedName>
    <definedName name="BExQ5IO89JL1G3PO02VX1LHZHLZ1" localSheetId="0" hidden="1">#REF!</definedName>
    <definedName name="BExQ5IO89JL1G3PO02VX1LHZHLZ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UID6Y8WYNRD669UN70IZT91" localSheetId="0" hidden="1">#REF!</definedName>
    <definedName name="BExQ5UID6Y8WYNRD669UN70IZT91" hidden="1">#REF!</definedName>
    <definedName name="BExQ5VEOVW4SMWTX520KZ3TVUW0I" localSheetId="0" hidden="1">#REF!</definedName>
    <definedName name="BExQ5VEOVW4SMWTX520KZ3TVUW0I" hidden="1">#REF!</definedName>
    <definedName name="BExQ5VEQEIJO7YY80OJTA3XRQYJ9" localSheetId="0" hidden="1">#REF!</definedName>
    <definedName name="BExQ5VEQEIJO7YY80OJTA3XRQYJ9" hidden="1">#REF!</definedName>
    <definedName name="BExQ5Y3SSM2ICJCUN3XZ10VMPD4D" localSheetId="0" hidden="1">#REF!</definedName>
    <definedName name="BExQ5Y3SSM2ICJCUN3XZ10VMPD4D" hidden="1">#REF!</definedName>
    <definedName name="BExQ5YUUK9FD0QGTY4WD0W90O7OL" localSheetId="0" hidden="1">#REF!</definedName>
    <definedName name="BExQ5YUUK9FD0QGTY4WD0W90O7OL" hidden="1">#REF!</definedName>
    <definedName name="BExQ631QZYS8VO7HE6HNP34CEOR2" localSheetId="0" hidden="1">#REF!</definedName>
    <definedName name="BExQ631QZYS8VO7HE6HNP34CEOR2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APM0TVP9WQAFVTB8N0NXA" localSheetId="0" hidden="1">#REF!</definedName>
    <definedName name="BExQ6M8APM0TVP9WQAFVTB8N0NXA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R0YG1HMF8DVPFMIHIOUSMVE" localSheetId="0" hidden="1">#REF!</definedName>
    <definedName name="BExQ6R0YG1HMF8DVPFMIHIOUSMVE" hidden="1">#REF!</definedName>
    <definedName name="BExQ6WV9KPSMXPPLGZ3KK4WNYTHU" localSheetId="0" hidden="1">#REF!</definedName>
    <definedName name="BExQ6WV9KPSMXPPLGZ3KK4WNYTHU" hidden="1">#REF!</definedName>
    <definedName name="BExQ6Z48UU3475XVS5MSB61Y2LTN" localSheetId="0" hidden="1">'[36]10.08.5 - 2008 Capital - TDBU'!#REF!</definedName>
    <definedName name="BExQ6Z48UU3475XVS5MSB61Y2LTN" hidden="1">'[37]10.08.5 - 2008 Capital - TDBU'!#REF!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AT1ON4L7W584EXCOXCQ8AF8" localSheetId="0" hidden="1">#REF!</definedName>
    <definedName name="BExQ7AT1ON4L7W584EXCOXCQ8AF8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NJJ5I2EFVEHCKSRF7BAOJX8" localSheetId="0" hidden="1">#REF!</definedName>
    <definedName name="BExQ7NJJ5I2EFVEHCKSRF7BAOJX8" hidden="1">#REF!</definedName>
    <definedName name="BExQ7OLEEXKKDJBY2RBEALGCVGC3" localSheetId="0" hidden="1">#REF!</definedName>
    <definedName name="BExQ7OLEEXKKDJBY2RBEALGCVGC3" hidden="1">#REF!</definedName>
    <definedName name="BExQ7XL2Q1GVUFL1F9KK0K0EXMWG" localSheetId="0" hidden="1">#REF!</definedName>
    <definedName name="BExQ7XL2Q1GVUFL1F9KK0K0EXMWG" hidden="1">#REF!</definedName>
    <definedName name="BExQ804OMLOOLGJAZ76PFIUFBWIX" localSheetId="0" hidden="1">#REF!</definedName>
    <definedName name="BExQ804OMLOOLGJAZ76PFIUFBWIX" hidden="1">#REF!</definedName>
    <definedName name="BExQ834L4O72YNJYUPLVXEJ7K3BU" localSheetId="0" hidden="1">#REF!</definedName>
    <definedName name="BExQ834L4O72YNJYUPLVXEJ7K3BU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DX1FNZIJVRD63724J6NDCOG" localSheetId="0" hidden="1">#REF!</definedName>
    <definedName name="BExQ8DX1FNZIJVRD63724J6NDCOG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PWMBELWDMVC65RE0VV0PKJ2" localSheetId="0" hidden="1">#REF!</definedName>
    <definedName name="BExQ8PWMBELWDMVC65RE0VV0PKJ2" hidden="1">#REF!</definedName>
    <definedName name="BExQ8XEDA0NG4CETTWK2XL8XZWLT" localSheetId="0" hidden="1">#REF!</definedName>
    <definedName name="BExQ8XEDA0NG4CETTWK2XL8XZWLT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E6FBAXTHGF3RXANFIA77GXP" localSheetId="0" hidden="1">#REF!</definedName>
    <definedName name="BExQ9E6FBAXTHGF3RXANFIA77GXP" hidden="1">#REF!</definedName>
    <definedName name="BExQ9F2YH4UUCCMQITJ475B3S3NP" localSheetId="0" hidden="1">#REF!</definedName>
    <definedName name="BExQ9F2YH4UUCCMQITJ475B3S3NP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R7UV4VT86NLRFAY9CP2M3CL" localSheetId="0" hidden="1">#REF!</definedName>
    <definedName name="BExQ9R7UV4VT86NLRFAY9CP2M3CL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[38]Table!#REF!</definedName>
    <definedName name="BExQ9ZLYHWABXAA9NJDW8ZS0UQ9P" hidden="1">[39]Table!#REF!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6Y7SIFO3MVYCQACIZ6YV0WS" localSheetId="0" hidden="1">#REF!</definedName>
    <definedName name="BExQA6Y7SIFO3MVYCQACIZ6YV0W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TFG0VP9HTVNMWL5T6B3N3IP" localSheetId="0" hidden="1">#REF!</definedName>
    <definedName name="BExQATFG0VP9HTVNMWL5T6B3N3IP" hidden="1">#REF!</definedName>
    <definedName name="BExQAYDITUO5K8A2FQRB0H1O4I4E" localSheetId="0" hidden="1">#REF!</definedName>
    <definedName name="BExQAYDITUO5K8A2FQRB0H1O4I4E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BZZKW056AXUH7L35UYMATHNR" localSheetId="0" hidden="1">#REF!</definedName>
    <definedName name="BExQBZZKW056AXUH7L35UYMATHNR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DH4D9DTA02ITMHNTDANJREJ" localSheetId="0" hidden="1">#REF!</definedName>
    <definedName name="BExQCDH4D9DTA02ITMHNTDANJREJ" hidden="1">#REF!</definedName>
    <definedName name="BExQCKTD8AT0824LGWREXM1B5D1X" localSheetId="0" hidden="1">#REF!</definedName>
    <definedName name="BExQCKTD8AT0824LGWREXM1B5D1X" hidden="1">#REF!</definedName>
    <definedName name="BExQCOV3MAQPJ038UJX6SNODPAZU" localSheetId="0" hidden="1">#REF!</definedName>
    <definedName name="BExQCOV3MAQPJ038UJX6SNODPAZU" hidden="1">#REF!</definedName>
    <definedName name="BExQD571YWOXKR2SX85K5MKQ0AO2" localSheetId="0" hidden="1">#REF!</definedName>
    <definedName name="BExQD571YWOXKR2SX85K5MKQ0AO2" hidden="1">#REF!</definedName>
    <definedName name="BExQD8SK7Y1Y0AYWI0WMF0ET8HR1" localSheetId="0" hidden="1">#REF!</definedName>
    <definedName name="BExQD8SK7Y1Y0AYWI0WMF0ET8HR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4YSI6HR3RI4SO2KWMGKUPB" localSheetId="0" hidden="1">#REF!</definedName>
    <definedName name="BExQDG4YSI6HR3RI4SO2KWMGKUPB" hidden="1">#REF!</definedName>
    <definedName name="BExQDGQCN7ZW41QDUHOBJUGQAX40" localSheetId="0" hidden="1">#REF!</definedName>
    <definedName name="BExQDGQCN7ZW41QDUHOBJUGQAX40" hidden="1">#REF!</definedName>
    <definedName name="BExQE73VMCL6FGT6439XK03B088Y" localSheetId="0" hidden="1">#REF!</definedName>
    <definedName name="BExQE73VMCL6FGT6439XK03B088Y" hidden="1">#REF!</definedName>
    <definedName name="BExQEC7BRIJ30PTU3UPFOIP2HPE3" localSheetId="0" hidden="1">#REF!</definedName>
    <definedName name="BExQEC7BRIJ30PTU3UPFOIP2HPE3" hidden="1">#REF!</definedName>
    <definedName name="BExQELXVICMMT0JFDWUW1L3I335X" localSheetId="0" hidden="1">#REF!</definedName>
    <definedName name="BExQELXVICMMT0JFDWUW1L3I335X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ERHKUGD73UH278HHQULBSG9M" localSheetId="0" hidden="1">#REF!</definedName>
    <definedName name="BExQERHKUGD73UH278HHQULBSG9M" hidden="1">#REF!</definedName>
    <definedName name="BExQESZI930ZHFKIRJ3TMK3X27PH" localSheetId="0" hidden="1">#REF!</definedName>
    <definedName name="BExQESZI930ZHFKIRJ3TMK3X27PH" hidden="1">#REF!</definedName>
    <definedName name="BExQEY88PESL76JUL4GA11W8IHFE" localSheetId="0" hidden="1">#REF!</definedName>
    <definedName name="BExQEY88PESL76JUL4GA11W8IHFE" hidden="1">#REF!</definedName>
    <definedName name="BExQF1OEB07CRAP6ALNNMJNJ3P2D" localSheetId="0" hidden="1">#REF!</definedName>
    <definedName name="BExQF1OEB07CRAP6ALNNMJNJ3P2D" hidden="1">#REF!</definedName>
    <definedName name="BExQF9X2AQPFJZTCHTU5PTTR0JAH" localSheetId="0" hidden="1">#REF!</definedName>
    <definedName name="BExQF9X2AQPFJZTCHTU5PTTR0JAH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FZZRMR5PQTR0X833N3LRX6ZL" localSheetId="0" hidden="1">#REF!</definedName>
    <definedName name="BExQFZZRMR5PQTR0X833N3LRX6ZL" hidden="1">#REF!</definedName>
    <definedName name="BExQG8TYRD2G42UA5ZPCRLNKUDMX" localSheetId="0" hidden="1">#REF!</definedName>
    <definedName name="BExQG8TYRD2G42UA5ZPCRLNKUDMX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GV5VQ04IFVBYEFOZQHKJ561J" localSheetId="0" hidden="1">#REF!</definedName>
    <definedName name="BExQGV5VQ04IFVBYEFOZQHKJ561J" hidden="1">#REF!</definedName>
    <definedName name="BExQGVB7GL4W9291MCCPQ46Z66C1" localSheetId="0" hidden="1">#REF!</definedName>
    <definedName name="BExQGVB7GL4W9291MCCPQ46Z66C1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XDHUYC4Q1EIPVGT5YX2JZL4" localSheetId="0" hidden="1">#REF!</definedName>
    <definedName name="BExQHXDHUYC4Q1EIPVGT5YX2JZL4" hidden="1">#REF!</definedName>
    <definedName name="BExQHZBHVN2L4HC7ACTR73T5OCV0" localSheetId="0" hidden="1">#REF!</definedName>
    <definedName name="BExQHZBHVN2L4HC7ACTR73T5OCV0" hidden="1">#REF!</definedName>
    <definedName name="BExQI5M37YD0WH3DQITAZHZBB115" localSheetId="0" hidden="1">#REF!</definedName>
    <definedName name="BExQI5M37YD0WH3DQITAZHZBB115" hidden="1">#REF!</definedName>
    <definedName name="BExQI7V42EHAI28LLDLOQJ1ETBBF" localSheetId="0" hidden="1">#REF!</definedName>
    <definedName name="BExQI7V42EHAI28LLDLOQJ1ETBBF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B09IBJU22LBRVC4SFL687J" localSheetId="0" hidden="1">#REF!</definedName>
    <definedName name="BExQIEB09IBJU22LBRVC4SFL687J" hidden="1">#REF!</definedName>
    <definedName name="BExQIJUJOU8IYLVQCFMPTADHZ9J7" localSheetId="0" hidden="1">#REF!</definedName>
    <definedName name="BExQIJUJOU8IYLVQCFMPTADHZ9J7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J2KYENKJB760H4Z8NV8Z08WT" localSheetId="0" hidden="1">#REF!</definedName>
    <definedName name="BExQJ2KYENKJB760H4Z8NV8Z08WT" hidden="1">#REF!</definedName>
    <definedName name="BExQJ4DQ84ZQCB1WU62YHO0XEQSV" localSheetId="0" hidden="1">#REF!</definedName>
    <definedName name="BExQJ4DQ84ZQCB1WU62YHO0XEQSV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JQPFM9GN0NWOW73O5VE3NTJO" localSheetId="0" hidden="1">#REF!</definedName>
    <definedName name="BExQJQPFM9GN0NWOW73O5VE3NTJO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KDMM6UNMDK33ZZN3QBP6TN6" localSheetId="0" hidden="1">#REF!</definedName>
    <definedName name="BExQKKDMM6UNMDK33ZZN3QBP6TN6" hidden="1">#REF!</definedName>
    <definedName name="BExQKP6ANI278H3LT3CHFIOFPQDR" localSheetId="0" hidden="1">#REF!</definedName>
    <definedName name="BExQKP6ANI278H3LT3CHFIOFPQDR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9RAHMM0ZLTNSK7A4LDC42D" localSheetId="0" hidden="1">#REF!</definedName>
    <definedName name="BExRZK9RAHMM0ZLTNSK7A4LDC42D" hidden="1">#REF!</definedName>
    <definedName name="BExRZOGSR69INI6GAEPHDWSNK5Q4" localSheetId="0" hidden="1">#REF!</definedName>
    <definedName name="BExRZOGSR69INI6GAEPHDWSNK5Q4" hidden="1">#REF!</definedName>
    <definedName name="BExS017FU4YOHE3YTW15EQ9ZTN1Y" localSheetId="0" hidden="1">#REF!</definedName>
    <definedName name="BExS017FU4YOHE3YTW15EQ9ZTN1Y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14X03J9K12GCDNGZI9AZKE9C" localSheetId="0" hidden="1">#REF!</definedName>
    <definedName name="BExS14X03J9K12GCDNGZI9AZKE9C" hidden="1">#REF!</definedName>
    <definedName name="BExS152B2LFCRAUHSLI5T6QRNII0" localSheetId="0" hidden="1">#REF!</definedName>
    <definedName name="BExS152B2LFCRAUHSLI5T6QRNII0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KQ6RJB21YELK7Z4KFN2CQPS" localSheetId="0" hidden="1">#REF!</definedName>
    <definedName name="BExS3KQ6RJB21YELK7Z4KFN2CQPS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PO59RQLS7HO1A6UIPRZX70V" localSheetId="0" hidden="1">#REF!</definedName>
    <definedName name="BExS3PO59RQLS7HO1A6UIPRZX70V" hidden="1">#REF!</definedName>
    <definedName name="BExS3SDERJ27OER67TIGOVZU13A2" localSheetId="0" hidden="1">#REF!</definedName>
    <definedName name="BExS3SDERJ27OER67TIGOVZU13A2" hidden="1">#REF!</definedName>
    <definedName name="BExS46R5WDNU5KL04FKY5LHJUCB8" localSheetId="0" hidden="1">#REF!</definedName>
    <definedName name="BExS46R5WDNU5KL04FKY5LHJUCB8" hidden="1">#REF!</definedName>
    <definedName name="BExS46WMSMYP0MQ9GHLZM5ON641L" localSheetId="0" hidden="1">#REF!</definedName>
    <definedName name="BExS46WMSMYP0MQ9GHLZM5ON641L" hidden="1">#REF!</definedName>
    <definedName name="BExS4ASWKM93XA275AXHYP8AG6SU" localSheetId="0" hidden="1">#REF!</definedName>
    <definedName name="BExS4ASWKM93XA275AXHYP8AG6SU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WOJWBEF6OH97BLAVUD3TQ7R" localSheetId="0" hidden="1">#REF!</definedName>
    <definedName name="BExS4WOJWBEF6OH97BLAVUD3TQ7R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DRER9US6NXY9ATYT41KZII3" localSheetId="0" hidden="1">#REF!</definedName>
    <definedName name="BExS5DRER9US6NXY9ATYT41KZII3" hidden="1">#REF!</definedName>
    <definedName name="BExS5L3TGB8JVW9ROYWTKYTUPW27" localSheetId="0" hidden="1">#REF!</definedName>
    <definedName name="BExS5L3TGB8JVW9ROYWTKYTUPW27" hidden="1">#REF!</definedName>
    <definedName name="BExS5UP3NQ1QY0PMIO69O2J1JRQX" localSheetId="0" hidden="1">#REF!</definedName>
    <definedName name="BExS5UP3NQ1QY0PMIO69O2J1JRQX" hidden="1">#REF!</definedName>
    <definedName name="BExS64QH0TK7BFMOHTRNM3DTXCZ5" localSheetId="0" hidden="1">'[36]10.08.2 - 2008 Expense'!#REF!</definedName>
    <definedName name="BExS64QH0TK7BFMOHTRNM3DTXCZ5" hidden="1">'[37]10.08.2 - 2008 Expense'!#REF!</definedName>
    <definedName name="BExS668EZXO8KT71OK13TBL2MYVF" localSheetId="0" hidden="1">#REF!</definedName>
    <definedName name="BExS668EZXO8KT71OK13TBL2MYVF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M4AG8VGSMFGJXMMJ6YYATZI" localSheetId="0" hidden="1">'[36]10.08.5 - 2008 Capital - TDBU'!#REF!</definedName>
    <definedName name="BExS6M4AG8VGSMFGJXMMJ6YYATZI" hidden="1">'[37]10.08.5 - 2008 Capital - TDBU'!#REF!</definedName>
    <definedName name="BExS6N0LI574IAC89EFW6CLTCQ33" localSheetId="0" hidden="1">#REF!</definedName>
    <definedName name="BExS6N0LI574IAC89EFW6CLTCQ33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43NAKMEAA4255AJCZWPVQD5" localSheetId="0" hidden="1">#REF!</definedName>
    <definedName name="BExS743NAKMEAA4255AJCZWPVQD5" hidden="1">#REF!</definedName>
    <definedName name="BExS7EQLZPAVX5ZPW27ZJHFHXJWR" localSheetId="0" hidden="1">#REF!</definedName>
    <definedName name="BExS7EQLZPAVX5ZPW27ZJHFHXJWR" hidden="1">#REF!</definedName>
    <definedName name="BExS7J348DNX760P5D4N9N72C1H1" localSheetId="0" hidden="1">#REF!</definedName>
    <definedName name="BExS7J348DNX760P5D4N9N72C1H1" hidden="1">#REF!</definedName>
    <definedName name="BExS7OMMB9XYX3CR9NYR0OI0B6YV" localSheetId="0" hidden="1">#REF!</definedName>
    <definedName name="BExS7OMMB9XYX3CR9NYR0OI0B6YV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PN4E1L5NH0OOKX0SGAV052X" localSheetId="0" hidden="1">#REF!</definedName>
    <definedName name="BExS8PN4E1L5NH0OOKX0SGAV052X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8Z8DJ9GSBTJQBINLMFIRTKJ2" localSheetId="0" hidden="1">#REF!</definedName>
    <definedName name="BExS8Z8DJ9GSBTJQBINLMFIRTKJ2" hidden="1">#REF!</definedName>
    <definedName name="BExS92DKGRFFCIA9C0IXDOLO57EP" localSheetId="0" hidden="1">#REF!</definedName>
    <definedName name="BExS92DKGRFFCIA9C0IXDOLO57EP" hidden="1">#REF!</definedName>
    <definedName name="BExS95DMT99CLDFYVR0MMS5QFQ4O" localSheetId="0" hidden="1">#REF!</definedName>
    <definedName name="BExS95DMT99CLDFYVR0MMS5QFQ4O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WR7YEFZL0UO24FU8UDGAXH" localSheetId="0" hidden="1">#REF!</definedName>
    <definedName name="BExS9MWR7YEFZL0UO24FU8UDGAXH" hidden="1">#REF!</definedName>
    <definedName name="BExS9WI0A6PSEB8N9GPXF2Z7MWHM" localSheetId="0" hidden="1">#REF!</definedName>
    <definedName name="BExS9WI0A6PSEB8N9GPXF2Z7MWHM" hidden="1">#REF!</definedName>
    <definedName name="BExSA5HP306TN9XJS0TU619DLRR7" localSheetId="0" hidden="1">#REF!</definedName>
    <definedName name="BExSA5HP306TN9XJS0TU619DLRR7" hidden="1">#REF!</definedName>
    <definedName name="BExSA6U57AKWU3K9W6DLF75569X0" localSheetId="0" hidden="1">#REF!</definedName>
    <definedName name="BExSA6U57AKWU3K9W6DLF75569X0" hidden="1">#REF!</definedName>
    <definedName name="BExSA8HLXG7TQJAREJXZWXCKKLYT" localSheetId="0" hidden="1">#REF!</definedName>
    <definedName name="BExSA8HLXG7TQJAREJXZWXCKKLYT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3CYILY5VM7EWWCYC2RHW5GS" localSheetId="0" hidden="1">'[36]10.08.3 - 2008 Expense - TDBU'!#REF!</definedName>
    <definedName name="BExSB3CYILY5VM7EWWCYC2RHW5GS" hidden="1">'[37]10.08.3 - 2008 Expense - TDBU'!#REF!</definedName>
    <definedName name="BExSB4JYKQ3MINI7RAYK5M8BLJDC" localSheetId="0" hidden="1">#REF!</definedName>
    <definedName name="BExSB4JYKQ3MINI7RAYK5M8BLJDC" hidden="1">#REF!</definedName>
    <definedName name="BExSB6NLRVUI2GHH9VI5V6MY8ZL7" localSheetId="0" hidden="1">#REF!</definedName>
    <definedName name="BExSB6NLRVUI2GHH9VI5V6MY8ZL7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PN9MLJYMCCD3AD6AGFMBBGA" localSheetId="0" hidden="1">#REF!</definedName>
    <definedName name="BExSCPN9MLJYMCCD3AD6AGFMBBGA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P5Y04WWMX2WWRITWOX8R5I9" localSheetId="0" hidden="1">#REF!</definedName>
    <definedName name="BExSDP5Y04WWMX2WWRITWOX8R5I9" hidden="1">#REF!</definedName>
    <definedName name="BExSDSB5WUA2A09DZ1ZPZH3J8VFL" localSheetId="0" hidden="1">#REF!</definedName>
    <definedName name="BExSDSB5WUA2A09DZ1ZPZH3J8VFL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NBSLP026IKXG2AS0SKST99F" localSheetId="0" hidden="1">#REF!</definedName>
    <definedName name="BExSENBSLP026IKXG2AS0SKST99F" hidden="1">#REF!</definedName>
    <definedName name="BExSEP9UVOAI6TMXKNK587PQ3328" localSheetId="0" hidden="1">#REF!</definedName>
    <definedName name="BExSEP9UVOAI6TMXKNK587PQ3328" hidden="1">#REF!</definedName>
    <definedName name="BExSERZ34ETZF8OI93MYIVZX4RDV" localSheetId="0" hidden="1">#REF!</definedName>
    <definedName name="BExSERZ34ETZF8OI93MYIVZX4RDV" hidden="1">#REF!</definedName>
    <definedName name="BExSF07QFLZCO4P6K6QF05XG7PH1" localSheetId="0" hidden="1">#REF!</definedName>
    <definedName name="BExSF07QFLZCO4P6K6QF05XG7PH1" hidden="1">#REF!</definedName>
    <definedName name="BExSF85QVM8XVOYH429ITJC8TA5Q" localSheetId="0" hidden="1">#REF!</definedName>
    <definedName name="BExSF85QVM8XVOYH429ITJC8TA5Q" hidden="1">#REF!</definedName>
    <definedName name="BExSFELNPJYUZX393PKWKNNZYV1N" localSheetId="0" hidden="1">#REF!</definedName>
    <definedName name="BExSFELNPJYUZX393PKWKNNZYV1N" hidden="1">#REF!</definedName>
    <definedName name="BExSFHAQ0VN5PU9GULAPYTQ4HKW8" localSheetId="0" hidden="1">#REF!</definedName>
    <definedName name="BExSFHAQ0VN5PU9GULAPYTQ4HKW8" hidden="1">#REF!</definedName>
    <definedName name="BExSFIY63CMZLHHLQETZ2HFOHW52" localSheetId="0" hidden="1">#REF!</definedName>
    <definedName name="BExSFIY63CMZLHHLQETZ2HFOHW52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LHT3DWP12GA4DDKMCK3E4F9" localSheetId="0" hidden="1">'[36]10.08.2 - 2008 Expense'!#REF!</definedName>
    <definedName name="BExSFLHT3DWP12GA4DDKMCK3E4F9" hidden="1">'[37]10.08.2 - 2008 Expense'!#REF!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EPODWLV8HDBVY76N01S70YZ" localSheetId="0" hidden="1">#REF!</definedName>
    <definedName name="BExSGEPODWLV8HDBVY76N01S70YZ" hidden="1">#REF!</definedName>
    <definedName name="BExSGLB2URTLBCKBB4Y885W925F2" localSheetId="0" hidden="1">#REF!</definedName>
    <definedName name="BExSGLB2URTLBCKBB4Y885W925F2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P7BU5UM9A7AOHIGT50GZN74" localSheetId="0" hidden="1">'[36]10.08.2 - 2008 Expense'!#REF!</definedName>
    <definedName name="BExSGP7BU5UM9A7AOHIGT50GZN74" hidden="1">'[37]10.08.2 - 2008 Expense'!#REF!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FA0PJ5TS0LF5C5VDPKMSUP8" localSheetId="0" hidden="1">#REF!</definedName>
    <definedName name="BExSHFA0PJ5TS0LF5C5VDPKMSUP8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HVRHZDFJHSWEWWYO8PK8UC27" localSheetId="0" hidden="1">#REF!</definedName>
    <definedName name="BExSHVRHZDFJHSWEWWYO8PK8UC27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WD2PGX3Y9FR5F2MRNLY1DIY" localSheetId="0" hidden="1">#REF!</definedName>
    <definedName name="BExTTWD2PGX3Y9FR5F2MRNLY1DIY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[38]Table!#REF!</definedName>
    <definedName name="BExTUY9WNSJ91GV8CP0SKJTEIV82" hidden="1">[39]Table!#REF!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LNG9KX2WVJZRHW6SQVAV80G" localSheetId="0" hidden="1">#REF!</definedName>
    <definedName name="BExTVLNG9KX2WVJZRHW6SQVAV80G" hidden="1">#REF!</definedName>
    <definedName name="BExTVOSUIF74AWLLP1Y2PW2T8R4L" localSheetId="0" hidden="1">#REF!</definedName>
    <definedName name="BExTVOSUIF74AWLLP1Y2PW2T8R4L" hidden="1">#REF!</definedName>
    <definedName name="BExTVYE49EIPTW7ZG5F30RHCYXWI" localSheetId="0" hidden="1">#REF!</definedName>
    <definedName name="BExTVYE49EIPTW7ZG5F30RHCYXWI" hidden="1">#REF!</definedName>
    <definedName name="BExTVZQLP9VFLEYQ9280W13X7E8K" localSheetId="0" hidden="1">#REF!</definedName>
    <definedName name="BExTVZQLP9VFLEYQ9280W13X7E8K" hidden="1">#REF!</definedName>
    <definedName name="BExTW4U1EFP1ZS3Q099D6OFYZ4PO" localSheetId="0" hidden="1">#REF!</definedName>
    <definedName name="BExTW4U1EFP1ZS3Q099D6OFYZ4PO" hidden="1">#REF!</definedName>
    <definedName name="BExTWB4LA1PODQOH4LDTHQKBN16K" localSheetId="0" hidden="1">#REF!</definedName>
    <definedName name="BExTWB4LA1PODQOH4LDTHQKBN16K" hidden="1">#REF!</definedName>
    <definedName name="BExTWEQ3PHIFDCWHG4QVX0626J8L" localSheetId="0" hidden="1">#REF!</definedName>
    <definedName name="BExTWEQ3PHIFDCWHG4QVX0626J8L" hidden="1">#REF!</definedName>
    <definedName name="BExTWFMEUL2NCM0LIAELE18IZ3TQ" localSheetId="0" hidden="1">#REF!</definedName>
    <definedName name="BExTWFMEUL2NCM0LIAELE18IZ3TQ" hidden="1">#REF!</definedName>
    <definedName name="BExTWH9QHMKXVF1R0QG6TJ2154QV" localSheetId="0" hidden="1">#REF!</definedName>
    <definedName name="BExTWH9QHMKXVF1R0QG6TJ2154QV" hidden="1">#REF!</definedName>
    <definedName name="BExTWHVADLJCCNEWMD928MM0SUBX" localSheetId="0" hidden="1">#REF!</definedName>
    <definedName name="BExTWHVADLJCCNEWMD928MM0SUBX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P7ODVVVOXUAS0T4KNY9E7XN" localSheetId="0" hidden="1">#REF!</definedName>
    <definedName name="BExTWP7ODVVVOXUAS0T4KNY9E7XN" hidden="1">#REF!</definedName>
    <definedName name="BExTWTEREH1W943SZJSXS6AZCXLO" localSheetId="0" hidden="1">#REF!</definedName>
    <definedName name="BExTWTEREH1W943SZJSXS6AZCXLO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FQI2GZRV54ZHPCYUHMPUDGG" localSheetId="0" hidden="1">#REF!</definedName>
    <definedName name="BExTXFQI2GZRV54ZHPCYUHMPUDGG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XZ7U13BQKYC9T78TWXRCE6L6" localSheetId="0" hidden="1">#REF!</definedName>
    <definedName name="BExTXZ7U13BQKYC9T78TWXRCE6L6" hidden="1">#REF!</definedName>
    <definedName name="BExTY5T62H651VC86QM4X7E28JVA" localSheetId="0" hidden="1">#REF!</definedName>
    <definedName name="BExTY5T62H651VC86QM4X7E28JVA" hidden="1">#REF!</definedName>
    <definedName name="BExTYHCJJ2NWRM1RV59FYR41534U" localSheetId="0" hidden="1">#REF!</definedName>
    <definedName name="BExTYHCJJ2NWRM1RV59FYR41534U" hidden="1">#REF!</definedName>
    <definedName name="BExTYKCEFJ83LZM95M1V7CSFQVEA" localSheetId="0" hidden="1">#REF!</definedName>
    <definedName name="BExTYKCEFJ83LZM95M1V7CSFQVEA" hidden="1">#REF!</definedName>
    <definedName name="BExTYL3GR8LX1FWLOOBTAZQOOO7D" localSheetId="0" hidden="1">'[36]10.08.4 -2008 Capital'!#REF!</definedName>
    <definedName name="BExTYL3GR8LX1FWLOOBTAZQOOO7D" hidden="1">'[37]10.08.4 -2008 Capital'!#REF!</definedName>
    <definedName name="BExTYLUCLWGGQOEPH6W91DIYL3RQ" localSheetId="0" hidden="1">#REF!</definedName>
    <definedName name="BExTYLUCLWGGQOEPH6W91DIYL3RQ" hidden="1">#REF!</definedName>
    <definedName name="BExTYOZQGNRDMMFZOG8515WQDGU3" localSheetId="0" hidden="1">'[36]10.08.5 - 2008 Capital - TDBU'!#REF!</definedName>
    <definedName name="BExTYOZQGNRDMMFZOG8515WQDGU3" hidden="1">'[37]10.08.5 - 2008 Capital - TDBU'!#REF!</definedName>
    <definedName name="BExTYPLA9N640MFRJJQPKXT7P88M" localSheetId="0" hidden="1">#REF!</definedName>
    <definedName name="BExTYPLA9N640MFRJJQPKXT7P88M" hidden="1">#REF!</definedName>
    <definedName name="BExTYQMZFH06S0SMRP98OBQF34G8" localSheetId="0" hidden="1">#REF!</definedName>
    <definedName name="BExTYQMZFH06S0SMRP98OBQF34G8" hidden="1">#REF!</definedName>
    <definedName name="BExTZ7F71SNTOX4LLZCK5R9VUMIJ" localSheetId="0" hidden="1">#REF!</definedName>
    <definedName name="BExTZ7F71SNTOX4LLZCK5R9VUMIJ" hidden="1">#REF!</definedName>
    <definedName name="BExTZ8GX3F0K1UBDQ5Y9BYXK1Z6F" localSheetId="0" hidden="1">#REF!</definedName>
    <definedName name="BExTZ8GX3F0K1UBDQ5Y9BYXK1Z6F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97YR84DZ8QVX5145UPYSRH1" localSheetId="0" hidden="1">#REF!</definedName>
    <definedName name="BExTZ97YR84DZ8QVX5145UPYSRH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BFKP4UL0TQC5B09T8C2BO3W" localSheetId="0" hidden="1">#REF!</definedName>
    <definedName name="BExU0BFKP4UL0TQC5B09T8C2BO3W" hidden="1">#REF!</definedName>
    <definedName name="BExU0CXIZZF3DKCNKF3AHXAPONZC" localSheetId="0" hidden="1">#REF!</definedName>
    <definedName name="BExU0CXIZZF3DKCNKF3AHXAPONZC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XB6XCXI4SZ92YEUFMW4TAXF" localSheetId="0" hidden="1">#REF!</definedName>
    <definedName name="BExU0XB6XCXI4SZ92YEUFMW4TAXF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HV15JIOYOXDDJLCPQWUF8Y" localSheetId="0" hidden="1">#REF!</definedName>
    <definedName name="BExU1DHV15JIOYOXDDJLCPQWUF8Y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OPS09CLFZL1O31RAF9BQNQ" localSheetId="0" hidden="1">#REF!</definedName>
    <definedName name="BExU1NOPS09CLFZL1O31RAF9BQNQ" hidden="1">#REF!</definedName>
    <definedName name="BExU1P6H60U4RWZFX1HYXV8Z6KI7" localSheetId="0" hidden="1">#REF!</definedName>
    <definedName name="BExU1P6H60U4RWZFX1HYXV8Z6KI7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4M8MKBQNO1RXU0IQ2PBN3F1" localSheetId="0" hidden="1">#REF!</definedName>
    <definedName name="BExU24M8MKBQNO1RXU0IQ2PBN3F1" hidden="1">#REF!</definedName>
    <definedName name="BExU2M5CK6XK55UIHDVYRXJJJRI4" localSheetId="0" hidden="1">#REF!</definedName>
    <definedName name="BExU2M5CK6XK55UIHDVYRXJJJRI4" hidden="1">#REF!</definedName>
    <definedName name="BExU2T1JA8VA37QX2DVLJLQAUW7W" localSheetId="0" hidden="1">#REF!</definedName>
    <definedName name="BExU2T1JA8VA37QX2DVLJLQAUW7W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33OMH5JZ904ICANETZ08X20J" localSheetId="0" hidden="1">#REF!</definedName>
    <definedName name="BExU33OMH5JZ904ICANETZ08X20J" hidden="1">#REF!</definedName>
    <definedName name="BExU3B66MCKJFSKT3HL8B5EJGVX0" localSheetId="0" hidden="1">#REF!</definedName>
    <definedName name="BExU3B66MCKJFSKT3HL8B5EJGVX0" hidden="1">#REF!</definedName>
    <definedName name="BExU3FIQME8CY7AIZPHINOQE8U4S" localSheetId="0" hidden="1">#REF!</definedName>
    <definedName name="BExU3FIQME8CY7AIZPHINOQE8U4S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4P2AEX6PD8VC4ISCROUCQSP" localSheetId="0" hidden="1">#REF!</definedName>
    <definedName name="BExU44P2AEX6PD8VC4ISCROUCQSP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QVOMTUDXRKDNWMMIRSYHD" localSheetId="0" hidden="1">'[36]10.08.2 - 2008 Expense'!#REF!</definedName>
    <definedName name="BExU4H4QVOMTUDXRKDNWMMIRSYHD" hidden="1">'[37]10.08.2 - 2008 Expense'!#REF!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NA00RRRBGRT6TOB0MXZRCRZ" localSheetId="0" hidden="1">#REF!</definedName>
    <definedName name="BExU4NA00RRRBGRT6TOB0MXZRCRZ" hidden="1">#REF!</definedName>
    <definedName name="BExU51IFNZXPBDES28457LR8X60M" localSheetId="0" hidden="1">#REF!</definedName>
    <definedName name="BExU51IFNZXPBDES28457LR8X60M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TDWM8NNDHYPQ7OQODTQ368A" localSheetId="0" hidden="1">#REF!</definedName>
    <definedName name="BExU5TDWM8NNDHYPQ7OQODTQ368A" hidden="1">#REF!</definedName>
    <definedName name="BExU5UQD0ZEWKNYDL4KL8VFIMNVH" localSheetId="0" hidden="1">#REF!</definedName>
    <definedName name="BExU5UQD0ZEWKNYDL4KL8VFIMNVH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PKGGTU90XX4CKU6M5W0HTLN" localSheetId="0" hidden="1">#REF!</definedName>
    <definedName name="BExU7PKGGTU90XX4CKU6M5W0HTLN" hidden="1">#REF!</definedName>
    <definedName name="BExU7Q0JS9YIUKUPNSSAIDK2KJAV" localSheetId="0" hidden="1">#REF!</definedName>
    <definedName name="BExU7Q0JS9YIUKUPNSSAIDK2KJAV" hidden="1">#REF!</definedName>
    <definedName name="BExU7XNR6I6O94DKRLHQ1FWJ64S0" localSheetId="0" hidden="1">#REF!</definedName>
    <definedName name="BExU7XNR6I6O94DKRLHQ1FWJ64S0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DZPVHN9IPBJG5ASDBCHVV6F" localSheetId="0" hidden="1">#REF!</definedName>
    <definedName name="BExU8DZPVHN9IPBJG5ASDBCHVV6F" hidden="1">#REF!</definedName>
    <definedName name="BExU8FSAUP9TUZ1NO9WXK80QPHWV" localSheetId="0" hidden="1">#REF!</definedName>
    <definedName name="BExU8FSAUP9TUZ1NO9WXK80QPHWV" hidden="1">#REF!</definedName>
    <definedName name="BExU8GOTU4Q7I3BF5S1PKOPIPIP8" localSheetId="0" hidden="1">#REF!</definedName>
    <definedName name="BExU8GOTU4Q7I3BF5S1PKOPIPIP8" hidden="1">#REF!</definedName>
    <definedName name="BExU8KFLAN778MBN93NYZB0FV30G" localSheetId="0" hidden="1">#REF!</definedName>
    <definedName name="BExU8KFLAN778MBN93NYZB0FV30G" hidden="1">#REF!</definedName>
    <definedName name="BExU8MDV8JYF9JHWAW4N09DMLGH5" localSheetId="0" hidden="1">#REF!</definedName>
    <definedName name="BExU8MDV8JYF9JHWAW4N09DMLGH5" hidden="1">#REF!</definedName>
    <definedName name="BExU8R0Z2JP4BSAIMCN5VNQZSAQV" localSheetId="0" hidden="1">#REF!</definedName>
    <definedName name="BExU8R0Z2JP4BSAIMCN5VNQZSAQV" hidden="1">#REF!</definedName>
    <definedName name="BExU8SO8VG1NKAASDL1AWU8VYF7J" localSheetId="0" hidden="1">#REF!</definedName>
    <definedName name="BExU8SO8VG1NKAASDL1AWU8VYF7J" hidden="1">#REF!</definedName>
    <definedName name="BExU8UX9JX3XLB47YZ8GFXE0V7R2" localSheetId="0" hidden="1">#REF!</definedName>
    <definedName name="BExU8UX9JX3XLB47YZ8GFXE0V7R2" hidden="1">#REF!</definedName>
    <definedName name="BExU91DC3DGKPZD6LTER2IRTF89C" localSheetId="0" hidden="1">#REF!</definedName>
    <definedName name="BExU91DC3DGKPZD6LTER2IRTF89C" hidden="1">#REF!</definedName>
    <definedName name="BExU91TEHJ9BOPW2I0PGCMVB2LIN" localSheetId="0" hidden="1">#REF!</definedName>
    <definedName name="BExU91TEHJ9BOPW2I0PGCMVB2LIN" hidden="1">#REF!</definedName>
    <definedName name="BExU935WUOV28D64L2EAFTLHA8XK" localSheetId="0" hidden="1">'[36]10.08.5 - 2008 Capital - TDBU'!#REF!</definedName>
    <definedName name="BExU935WUOV28D64L2EAFTLHA8XK" hidden="1">'[37]10.08.5 - 2008 Capital - TDBU'!#REF!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KUGSKLYR8ZI3DN6F833CK8A" localSheetId="0" hidden="1">#REF!</definedName>
    <definedName name="BExU9KUGSKLYR8ZI3DN6F833CK8A" hidden="1">#REF!</definedName>
    <definedName name="BExU9LG29XU2K1GNKRO4438JYQZE" localSheetId="0" hidden="1">#REF!</definedName>
    <definedName name="BExU9LG29XU2K1GNKRO4438JYQZE" hidden="1">#REF!</definedName>
    <definedName name="BExU9MHVU4RJY03HU20S53C4BQTJ" localSheetId="0" hidden="1">#REF!</definedName>
    <definedName name="BExU9MHVU4RJY03HU20S53C4BQTJ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7MHC1RAILNC8XURIB3WHXK3" localSheetId="0" hidden="1">#REF!</definedName>
    <definedName name="BExUA7MHC1RAILNC8XURIB3WHXK3" hidden="1">#REF!</definedName>
    <definedName name="BExUAABKIIVOK3JUILTKGJVUPEQK" localSheetId="0" hidden="1">#REF!</definedName>
    <definedName name="BExUAABKIIVOK3JUILTKGJVUPEQK" hidden="1">#REF!</definedName>
    <definedName name="BExUAAH2D4VGVRIQGPJB00O9MFGA" localSheetId="0" hidden="1">#REF!</definedName>
    <definedName name="BExUAAH2D4VGVRIQGPJB00O9MFGA" hidden="1">#REF!</definedName>
    <definedName name="BExUABTJG7CHXQDBVDEEMHSVE1YY" localSheetId="0" hidden="1">'[36]10.08.5 - 2008 Capital - TDBU'!#REF!</definedName>
    <definedName name="BExUABTJG7CHXQDBVDEEMHSVE1YY" hidden="1">'[37]10.08.5 - 2008 Capital - TDBU'!#REF!</definedName>
    <definedName name="BExUAE7VUMCVDFX37BD0AFOQDTE3" localSheetId="0" hidden="1">#REF!</definedName>
    <definedName name="BExUAE7VUMCVDFX37BD0AFOQDTE3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QYCACRL8UX675MZ2A0135PW" localSheetId="0" hidden="1">#REF!</definedName>
    <definedName name="BExUAQYCACRL8UX675MZ2A0135PW" hidden="1">#REF!</definedName>
    <definedName name="BExUAT7C2EA99VHS9U7OALH9YLZN" localSheetId="0" hidden="1">#REF!</definedName>
    <definedName name="BExUAT7C2EA99VHS9U7OALH9YLZN" hidden="1">#REF!</definedName>
    <definedName name="BExUAVAV8UKWKQ0K62SFQWUFUOTU" localSheetId="0" hidden="1">#REF!</definedName>
    <definedName name="BExUAVAV8UKWKQ0K62SFQWUFUOTU" hidden="1">#REF!</definedName>
    <definedName name="BExUAX8WS5OPVLCDXRGKTU2QMTFO" localSheetId="0" hidden="1">#REF!</definedName>
    <definedName name="BExUAX8WS5OPVLCDXRGKTU2QMTFO" hidden="1">#REF!</definedName>
    <definedName name="BExUB8HLEXSBVPZ5AXNQEK96F1N4" localSheetId="0" hidden="1">#REF!</definedName>
    <definedName name="BExUB8HLEXSBVPZ5AXNQEK96F1N4" hidden="1">#REF!</definedName>
    <definedName name="BExUB9U3LH9RE0L0C9VDXHG4Z0CT" localSheetId="0" hidden="1">#REF!</definedName>
    <definedName name="BExUB9U3LH9RE0L0C9VDXHG4Z0CT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BS9LHCDLBL7S3ZNT91B3T5I9" localSheetId="0" hidden="1">#REF!</definedName>
    <definedName name="BExUBS9LHCDLBL7S3ZNT91B3T5I9" hidden="1">#REF!</definedName>
    <definedName name="BExUBZB72GX583YHAMJJC3QGV1EZ" localSheetId="0" hidden="1">#REF!</definedName>
    <definedName name="BExUBZB72GX583YHAMJJC3QGV1EZ" hidden="1">#REF!</definedName>
    <definedName name="BExUC4EMUM9S63KSY0LLQUAGWJ1A" localSheetId="0" hidden="1">#REF!</definedName>
    <definedName name="BExUC4EMUM9S63KSY0LLQUAGWJ1A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I1NZNPIHC2T0GUIENNZVCNG" localSheetId="0" hidden="1">#REF!</definedName>
    <definedName name="BExUCI1NZNPIHC2T0GUIENNZVCNG" hidden="1">#REF!</definedName>
    <definedName name="BExUCLC6AQ5KR6LXSAXV4QQ8ASVG" localSheetId="0" hidden="1">#REF!</definedName>
    <definedName name="BExUCLC6AQ5KR6LXSAXV4QQ8ASVG" hidden="1">#REF!</definedName>
    <definedName name="BExUCPOPUZEN1BYI6PPSAUKQPXP4" localSheetId="0" hidden="1">#REF!</definedName>
    <definedName name="BExUCPOPUZEN1BYI6PPSAUKQPXP4" hidden="1">#REF!</definedName>
    <definedName name="BExUCQL36TCLIPO8DEYYYFQLM20S" localSheetId="0" hidden="1">#REF!</definedName>
    <definedName name="BExUCQL36TCLIPO8DEYYYFQLM20S" hidden="1">#REF!</definedName>
    <definedName name="BExUD4IOJ12X3PJG5WXNNGDRCKAP" localSheetId="0" hidden="1">#REF!</definedName>
    <definedName name="BExUD4IOJ12X3PJG5WXNNGDRCKAP" hidden="1">#REF!</definedName>
    <definedName name="BExUD77TM7LZ8CRP774MLVLQMHJF" localSheetId="0" hidden="1">#REF!</definedName>
    <definedName name="BExUD77TM7LZ8CRP774MLVLQMHJF" hidden="1">#REF!</definedName>
    <definedName name="BExUD9WX9BWK72UWVSLYZJLAY5VY" localSheetId="0" hidden="1">#REF!</definedName>
    <definedName name="BExUD9WX9BWK72UWVSLYZJLAY5VY" hidden="1">#REF!</definedName>
    <definedName name="BExUDBEUJH9IACZDBL1VAUWPG0QW" localSheetId="0" hidden="1">#REF!</definedName>
    <definedName name="BExUDBEUJH9IACZDBL1VAUWPG0QW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BZ76MLA94L1R8NG6162LJJC" localSheetId="0" hidden="1">#REF!</definedName>
    <definedName name="BExUEBZ76MLA94L1R8NG6162LJJC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QXGAYDXW65J1WQ66FUBU3MG" localSheetId="0" hidden="1">#REF!</definedName>
    <definedName name="BExVRQXGAYDXW65J1WQ66FUBU3MG" hidden="1">#REF!</definedName>
    <definedName name="BExVRT0Z04GVD2DWPCG83NW0VCB8" localSheetId="0" hidden="1">#REF!</definedName>
    <definedName name="BExVRT0Z04GVD2DWPCG83NW0VCB8" hidden="1">#REF!</definedName>
    <definedName name="BExVS6TC2D1M7WMNFJPY1Q5XO46F" localSheetId="0" hidden="1">#REF!</definedName>
    <definedName name="BExVS6TC2D1M7WMNFJPY1Q5XO46F" hidden="1">#REF!</definedName>
    <definedName name="BExVSL787C8E4HFQZ2NVLT35I2XV" localSheetId="0" hidden="1">#REF!</definedName>
    <definedName name="BExVSL787C8E4HFQZ2NVLT35I2XV" hidden="1">#REF!</definedName>
    <definedName name="BExVSP8QTS4AC4LXZ1NVOUOFOBPH" localSheetId="0" hidden="1">#REF!</definedName>
    <definedName name="BExVSP8QTS4AC4LXZ1NVOUOFOBPH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EJ63CBM9VJMNW3RSE919GDN" localSheetId="0" hidden="1">#REF!</definedName>
    <definedName name="BExVUEJ63CBM9VJMNW3RSE919GDN" hidden="1">#REF!</definedName>
    <definedName name="BExVUKZ8B9WB4BOZ2U77BLN0FQMO" localSheetId="0" hidden="1">#REF!</definedName>
    <definedName name="BExVUKZ8B9WB4BOZ2U77BLN0FQMO" hidden="1">#REF!</definedName>
    <definedName name="BExVUL9V3H8ZF6Y72LQBBN639YAA" localSheetId="0" hidden="1">#REF!</definedName>
    <definedName name="BExVUL9V3H8ZF6Y72LQBBN639YAA" hidden="1">#REF!</definedName>
    <definedName name="BExVULFDJFCNRI6ITVSJ20MEQ4RF" localSheetId="0" hidden="1">#REF!</definedName>
    <definedName name="BExVULFDJFCNRI6ITVSJ20MEQ4RF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7WJSYFYP74SNAXSODTGHMLZ" localSheetId="0" hidden="1">#REF!</definedName>
    <definedName name="BExVV7WJSYFYP74SNAXSODTGHMLZ" hidden="1">#REF!</definedName>
    <definedName name="BExVVCEED4JEKF59OV0G3T4XFMFO" localSheetId="0" hidden="1">#REF!</definedName>
    <definedName name="BExVVCEED4JEKF59OV0G3T4XFMFO" hidden="1">#REF!</definedName>
    <definedName name="BExVVNMYEAFCCP9QT0J8H252JWD9" localSheetId="0" hidden="1">'[36]10.08.5 - 2008 Capital - TDBU'!#REF!</definedName>
    <definedName name="BExVVNMYEAFCCP9QT0J8H252JWD9" hidden="1">'[37]10.08.5 - 2008 Capital - TDBU'!#REF!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0Z6US3NTJHJDYWIZB98DPUY" localSheetId="0" hidden="1">'[36]10.08.3 - 2008 Expense - TDBU'!#REF!</definedName>
    <definedName name="BExVW0Z6US3NTJHJDYWIZB98DPUY" hidden="1">'[37]10.08.3 - 2008 Expense - TDBU'!#REF!</definedName>
    <definedName name="BExVW1Q2P0JOW0VUQZZGZKEGMFKS" localSheetId="0" hidden="1">#REF!</definedName>
    <definedName name="BExVW1Q2P0JOW0VUQZZGZKEGMFKS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INKCH0V0NUWH363SMXAZE62" localSheetId="0" hidden="1">#REF!</definedName>
    <definedName name="BExVWINKCH0V0NUWH363SMXAZE62" hidden="1">#REF!</definedName>
    <definedName name="BExVWTG1XJY59HT2TMMJM4S3G1YT" localSheetId="0" hidden="1">#REF!</definedName>
    <definedName name="BExVWTG1XJY59HT2TMMJM4S3G1YT" hidden="1">#REF!</definedName>
    <definedName name="BExVWYU8EK669NP172GEIGCTVPPA" localSheetId="0" hidden="1">#REF!</definedName>
    <definedName name="BExVWYU8EK669NP172GEIGCTVPPA" hidden="1">#REF!</definedName>
    <definedName name="BExVX3MVJ0GHWPP1EL59ZQNKMX0B" localSheetId="0" hidden="1">#REF!</definedName>
    <definedName name="BExVX3MVJ0GHWPP1EL59ZQNKMX0B" hidden="1">#REF!</definedName>
    <definedName name="BExVX3XN2DRJKL8EDBIG58RYQ36R" localSheetId="0" hidden="1">#REF!</definedName>
    <definedName name="BExVX3XN2DRJKL8EDBIG58RYQ36R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0O69U12CDKBFJOPW4R1P2N" localSheetId="0" hidden="1">#REF!</definedName>
    <definedName name="BExVXL0O69U12CDKBFJOPW4R1P2N" hidden="1">#REF!</definedName>
    <definedName name="BExVXLX2BZ5EF2X6R41BTKRJR1NM" localSheetId="0" hidden="1">#REF!</definedName>
    <definedName name="BExVXLX2BZ5EF2X6R41BTKRJR1NM" hidden="1">#REF!</definedName>
    <definedName name="BExVXTK9AEYZ4I2G1G36EB5LBSYN" localSheetId="0" hidden="1">#REF!</definedName>
    <definedName name="BExVXTK9AEYZ4I2G1G36EB5LBSYN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DC7HTM8F61S3XN21YNDDND2" localSheetId="0" hidden="1">#REF!</definedName>
    <definedName name="BExVYDC7HTM8F61S3XN21YNDDND2" hidden="1">#REF!</definedName>
    <definedName name="BExVYFFR4A093PVY6PMSQTBJDM7M" localSheetId="0" hidden="1">#REF!</definedName>
    <definedName name="BExVYFFR4A093PVY6PMSQTBJDM7M" hidden="1">#REF!</definedName>
    <definedName name="BExVYFL875EZ1Y283MJDADGHT55S" localSheetId="0" hidden="1">'[36]10.08.2 - 2008 Expense'!#REF!</definedName>
    <definedName name="BExVYFL875EZ1Y283MJDADGHT55S" hidden="1">'[37]10.08.2 - 2008 Expense'!#REF!</definedName>
    <definedName name="BExVYHDYIV5397LC02V4FEP8VD6W" localSheetId="0" hidden="1">#REF!</definedName>
    <definedName name="BExVYHDYIV5397LC02V4FEP8VD6W" hidden="1">#REF!</definedName>
    <definedName name="BExVYJXKYUCSEU1BZ19KSB39VXMD" localSheetId="0" hidden="1">#REF!</definedName>
    <definedName name="BExVYJXKYUCSEU1BZ19KSB39VXMD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R9UQJ26G3DMTP1TIAG98DRS" localSheetId="0" hidden="1">#REF!</definedName>
    <definedName name="BExVYR9UQJ26G3DMTP1TIAG98DRS" hidden="1">#REF!</definedName>
    <definedName name="BExVYVGWN7SONLVDH9WJ2F1JS264" localSheetId="0" hidden="1">#REF!</definedName>
    <definedName name="BExVYVGWN7SONLVDH9WJ2F1JS264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386REQRCQCVT9BCX80UPTRY" localSheetId="0" hidden="1">#REF!</definedName>
    <definedName name="BExW0386REQRCQCVT9BCX80UPTRY" hidden="1">#REF!</definedName>
    <definedName name="BExW05XB61VWY09SYF60QOK8TPYX" localSheetId="0" hidden="1">#REF!</definedName>
    <definedName name="BExW05XB61VWY09SYF60QOK8TPYX" hidden="1">#REF!</definedName>
    <definedName name="BExW06IWPRMJLGPZWY6KNMR28VMQ" localSheetId="0" hidden="1">'[36]10.08.5 - 2008 Capital - TDBU'!#REF!</definedName>
    <definedName name="BExW06IWPRMJLGPZWY6KNMR28VMQ" hidden="1">'[37]10.08.5 - 2008 Capital - TDBU'!#REF!</definedName>
    <definedName name="BExW08MEDLGNM5Z5KYW1HQXCBUR6" localSheetId="0" hidden="1">#REF!</definedName>
    <definedName name="BExW08MEDLGNM5Z5KYW1HQXCBUR6" hidden="1">#REF!</definedName>
    <definedName name="BExW0CIO5SH0TQLZQ1VMKX3JZ7NW" localSheetId="0" hidden="1">#REF!</definedName>
    <definedName name="BExW0CIO5SH0TQLZQ1VMKX3JZ7NW" hidden="1">#REF!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0VZZ6WSKCTPUWLYP7VEYJM10" localSheetId="0" hidden="1">#REF!</definedName>
    <definedName name="BExW0VZZ6WSKCTPUWLYP7VEYJM10" hidden="1">#REF!</definedName>
    <definedName name="BExW0ZFYUNZUIMD4ETNZWCS9T0CT" localSheetId="0" hidden="1">#REF!</definedName>
    <definedName name="BExW0ZFYUNZUIMD4ETNZWCS9T0CT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K4I0JZH96X4HFQY6YAMIG60" localSheetId="0" hidden="1">#REF!</definedName>
    <definedName name="BExW1K4I0JZH96X4HFQY6YAMIG60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UZ349YPJVAKCEJO07L4NFW" localSheetId="0" hidden="1">#REF!</definedName>
    <definedName name="BExW1WUZ349YPJVAKCEJO07L4NFW" hidden="1">#REF!</definedName>
    <definedName name="BExW21T2WD1YDR47I9BWVRGJZMKW" localSheetId="0" hidden="1">'[36]10.08.3 - 2008 Expense - TDBU'!#REF!</definedName>
    <definedName name="BExW21T2WD1YDR47I9BWVRGJZMKW" hidden="1">'[37]10.08.3 - 2008 Expense - TDBU'!#REF!</definedName>
    <definedName name="BExW24NI0GQA13RVEGFK7ISS512B" localSheetId="0" hidden="1">#REF!</definedName>
    <definedName name="BExW24NI0GQA13RVEGFK7ISS512B" hidden="1">#REF!</definedName>
    <definedName name="BExW283NP9D366XFPXLGSCI5UB0L" localSheetId="0" hidden="1">#REF!</definedName>
    <definedName name="BExW283NP9D366XFPXLGSCI5UB0L" hidden="1">#REF!</definedName>
    <definedName name="BExW2F54PEPPIGMV5I4XLXMKJOTG" localSheetId="0" hidden="1">#REF!</definedName>
    <definedName name="BExW2F54PEPPIGMV5I4XLXMKJOTG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2V0ZEMESP2BVDJGZFBJOIOIQ" localSheetId="0" hidden="1">'[36]10.08.5 - 2008 Capital - TDBU'!#REF!</definedName>
    <definedName name="BExW2V0ZEMESP2BVDJGZFBJOIOIQ" hidden="1">'[37]10.08.5 - 2008 Capital - TDBU'!#REF!</definedName>
    <definedName name="BExW36V9N91OHCUMGWJQL3I5P4JK" localSheetId="0" hidden="1">#REF!</definedName>
    <definedName name="BExW36V9N91OHCUMGWJQL3I5P4J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MPQ2JLA196HW39IPT3Q6JVK" localSheetId="0" hidden="1">#REF!</definedName>
    <definedName name="BExW4MPQ2JLA196HW39IPT3Q6JVK" hidden="1">#REF!</definedName>
    <definedName name="BExW4MV5UH4OKNB95Q2AO7LFASBP" localSheetId="0" hidden="1">#REF!</definedName>
    <definedName name="BExW4MV5UH4OKNB95Q2AO7LFASBP" hidden="1">#REF!</definedName>
    <definedName name="BExW4QR9FV9MP5K610THBSM51RYO" localSheetId="0" hidden="1">#REF!</definedName>
    <definedName name="BExW4QR9FV9MP5K610THBSM51RYO" hidden="1">#REF!</definedName>
    <definedName name="BExW4T5M43NPIJS54VL6SZAENBOE" localSheetId="0" hidden="1">#REF!</definedName>
    <definedName name="BExW4T5M43NPIJS54VL6SZAENBOE" hidden="1">#REF!</definedName>
    <definedName name="BExW4Z029R9E19ZENN3WEA3VDAD1" localSheetId="0" hidden="1">#REF!</definedName>
    <definedName name="BExW4Z029R9E19ZENN3WEA3VDAD1" hidden="1">#REF!</definedName>
    <definedName name="BExW51EDOYXJBXR5AFJCYTA7JI06" localSheetId="0" hidden="1">#REF!</definedName>
    <definedName name="BExW51EDOYXJBXR5AFJCYTA7JI06" hidden="1">#REF!</definedName>
    <definedName name="BExW5AZNT6IAZGNF2C879ODHY1B8" localSheetId="0" hidden="1">#REF!</definedName>
    <definedName name="BExW5AZNT6IAZGNF2C879ODHY1B8" hidden="1">#REF!</definedName>
    <definedName name="BExW5VTHC5GDYD5M9B4Q0FUY7OBA" localSheetId="0" hidden="1">#REF!</definedName>
    <definedName name="BExW5VTHC5GDYD5M9B4Q0FUY7OBA" hidden="1">#REF!</definedName>
    <definedName name="BExW5W48S3UI5UJMSXULAD20EMCG" localSheetId="0" hidden="1">#REF!</definedName>
    <definedName name="BExW5W48S3UI5UJMSXULAD20EMCG" hidden="1">#REF!</definedName>
    <definedName name="BExW5WPU27WD4NWZOT0ZEJIDLX5J" localSheetId="0" hidden="1">#REF!</definedName>
    <definedName name="BExW5WPU27WD4NWZOT0ZEJIDLX5J" hidden="1">#REF!</definedName>
    <definedName name="BExW5YYNT0AJF2AFS43IFCHR7WQQ" localSheetId="0" hidden="1">'[36]10.08.2 - 2008 Expense'!#REF!</definedName>
    <definedName name="BExW5YYNT0AJF2AFS43IFCHR7WQQ" hidden="1">'[37]10.08.2 - 2008 Expense'!#REF!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6TU0OMFLMCB6EWBOQSGHUMX5" localSheetId="0" hidden="1">#REF!</definedName>
    <definedName name="BExW6TU0OMFLMCB6EWBOQSGHUMX5" hidden="1">#REF!</definedName>
    <definedName name="BExW6VBYODJKTS0FMZ47EQS9FUF2" localSheetId="0" hidden="1">#REF!</definedName>
    <definedName name="BExW6VBYODJKTS0FMZ47EQS9FUF2" hidden="1">#REF!</definedName>
    <definedName name="BExW6WZDUEZS3JDTHC8X310LL1OU" localSheetId="0" hidden="1">#REF!</definedName>
    <definedName name="BExW6WZDUEZS3JDTHC8X310LL1OU" hidden="1">#REF!</definedName>
    <definedName name="BExW76F60TD8OIAVEJQE3MX4PLDY" localSheetId="0" hidden="1">#REF!</definedName>
    <definedName name="BExW76F60TD8OIAVEJQE3MX4PLDY" hidden="1">#REF!</definedName>
    <definedName name="BExW782GMQD1F9JJSPQU5QT2TWON" localSheetId="0" hidden="1">#REF!</definedName>
    <definedName name="BExW782GMQD1F9JJSPQU5QT2TWON" hidden="1">#REF!</definedName>
    <definedName name="BExW794A74Z5F2K8LVQLD6VSKXUE" localSheetId="0" hidden="1">#REF!</definedName>
    <definedName name="BExW794A74Z5F2K8LVQLD6VSKXUE" hidden="1">#REF!</definedName>
    <definedName name="BExW7DBCHP0SWYSW2RKLS8IBPCVS" localSheetId="0" hidden="1">#REF!</definedName>
    <definedName name="BExW7DBCHP0SWYSW2RKLS8IBPCVS" hidden="1">#REF!</definedName>
    <definedName name="BExW7S00X50K2O0H0GL7P3JROGG6" localSheetId="0" hidden="1">#REF!</definedName>
    <definedName name="BExW7S00X50K2O0H0GL7P3JROGG6" hidden="1">#REF!</definedName>
    <definedName name="BExW81FSTXQA1A81CD1MVDX6257O" localSheetId="0" hidden="1">#REF!</definedName>
    <definedName name="BExW81FSTXQA1A81CD1MVDX6257O" hidden="1">#REF!</definedName>
    <definedName name="BExW82C756R4HC5DTN5Z29F0D3QO" localSheetId="0" hidden="1">'[36]10.08.3 - 2008 Expense - TDBU'!#REF!</definedName>
    <definedName name="BExW82C756R4HC5DTN5Z29F0D3QO" hidden="1">'[37]10.08.3 - 2008 Expense - TDBU'!#REF!</definedName>
    <definedName name="BExW87VVJSJLAJQQHUHH974N4MAO" localSheetId="0" hidden="1">#REF!</definedName>
    <definedName name="BExW87VVJSJLAJQQHUHH974N4MAO" hidden="1">#REF!</definedName>
    <definedName name="BExW8COJI4803WMVPHGL8240OBIU" localSheetId="0" hidden="1">#REF!</definedName>
    <definedName name="BExW8COJI4803WMVPHGL8240OBIU" hidden="1">#REF!</definedName>
    <definedName name="BExW8K0SSIPSKBVP06IJ71600HJZ" localSheetId="0" hidden="1">#REF!</definedName>
    <definedName name="BExW8K0SSIPSKBVP06IJ71600HJZ" hidden="1">#REF!</definedName>
    <definedName name="BExW8NM8DJJESE7GF7VGTO2XO6P1" localSheetId="0" hidden="1">#REF!</definedName>
    <definedName name="BExW8NM8DJJESE7GF7VGTO2XO6P1" hidden="1">#REF!</definedName>
    <definedName name="BExW8P9O4HQC1Y372I0HCCBVKNTO" localSheetId="0" hidden="1">#REF!</definedName>
    <definedName name="BExW8P9O4HQC1Y372I0HCCBVKNTO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OHD0PA2FFDEECR0C4SFBRVS" localSheetId="0" hidden="1">#REF!</definedName>
    <definedName name="BExW9OHD0PA2FFDEECR0C4SFBRVS" hidden="1">#REF!</definedName>
    <definedName name="BExW9POK1KIOI0ALS5MZIKTDIYMA" localSheetId="0" hidden="1">#REF!</definedName>
    <definedName name="BExW9POK1KIOI0ALS5MZIKTDIYMA" hidden="1">#REF!</definedName>
    <definedName name="BExW9TVLB7OIHTG98I7I4EXBL61S" localSheetId="0" hidden="1">#REF!</definedName>
    <definedName name="BExW9TVLB7OIHTG98I7I4EXBL61S" hidden="1">#REF!</definedName>
    <definedName name="BExXL0I7INHGEJWJ97OQTEJKJUBR" localSheetId="0" hidden="1">#REF!</definedName>
    <definedName name="BExXL0I7INHGEJWJ97OQTEJKJUBR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4C031W9DK73MJHKL8YT1QA8" localSheetId="0" hidden="1">#REF!</definedName>
    <definedName name="BExXN4C031W9DK73MJHKL8YT1QA8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CVFNFROM6X4XZABZ1M55JVL" localSheetId="0" hidden="1">#REF!</definedName>
    <definedName name="BExXNCVFNFROM6X4XZABZ1M55JVL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NYLR0NNRQQBQ09OAWL5SFA2P" localSheetId="0" hidden="1">#REF!</definedName>
    <definedName name="BExXNYLR0NNRQQBQ09OAWL5SFA2P" hidden="1">#REF!</definedName>
    <definedName name="BExXO278QHQN8JDK5425EJ615ECC" localSheetId="0" hidden="1">#REF!</definedName>
    <definedName name="BExXO278QHQN8JDK5425EJ615ECC" hidden="1">#REF!</definedName>
    <definedName name="BExXO574BHMI9HN803IPJ8B00ZQ1" localSheetId="0" hidden="1">#REF!</definedName>
    <definedName name="BExXO574BHMI9HN803IPJ8B00ZQ1" hidden="1">#REF!</definedName>
    <definedName name="BExXO81JZ0ARONLA93VY8VLBDM3Z" localSheetId="0" hidden="1">#REF!</definedName>
    <definedName name="BExXO81JZ0ARONLA93VY8VLBDM3Z" hidden="1">#REF!</definedName>
    <definedName name="BExXOBHOP0WGFHI2Y9AO4L440UVQ" localSheetId="0" hidden="1">#REF!</definedName>
    <definedName name="BExXOBHOP0WGFHI2Y9AO4L440UVQ" hidden="1">#REF!</definedName>
    <definedName name="BExXOHSAD2NSHOLLMZ2JWA4I3I1R" localSheetId="0" hidden="1">#REF!</definedName>
    <definedName name="BExXOHSAD2NSHOLLMZ2JWA4I3I1R" hidden="1">#REF!</definedName>
    <definedName name="BExXOIDP4V2QCBHG5KQQO9VT0HDH" localSheetId="0" hidden="1">#REF!</definedName>
    <definedName name="BExXOIDP4V2QCBHG5KQQO9VT0HDH" hidden="1">#REF!</definedName>
    <definedName name="BExXOMQ7TBU2AJ03HNGNVCK9S4VM" localSheetId="0" hidden="1">#REF!</definedName>
    <definedName name="BExXOMQ7TBU2AJ03HNGNVCK9S4VM" hidden="1">#REF!</definedName>
    <definedName name="BExXP49C9Y3U7LWFBFCQSE4WPWHA" localSheetId="0" hidden="1">#REF!</definedName>
    <definedName name="BExXP49C9Y3U7LWFBFCQSE4WPWHA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EWH9AJE234H90KL5ICZZ0IS" localSheetId="0" hidden="1">#REF!</definedName>
    <definedName name="BExXPEWH9AJE234H90KL5ICZZ0IS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12Q21G0KAAP7BK68KNBBDMH" localSheetId="0" hidden="1">#REF!</definedName>
    <definedName name="BExXQ12Q21G0KAAP7BK68KNBBDMH" hidden="1">#REF!</definedName>
    <definedName name="BExXQ72J3O85VF3MRWYM7RCY6B7A" localSheetId="0" hidden="1">#REF!</definedName>
    <definedName name="BExXQ72J3O85VF3MRWYM7RCY6B7A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D2B3434GXJT0U2OVW30R5K6" localSheetId="0" hidden="1">#REF!</definedName>
    <definedName name="BExXQD2B3434GXJT0U2OVW30R5K6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IRBLQSLAJTFL7224FCFUTKH" localSheetId="0" hidden="1">#REF!</definedName>
    <definedName name="BExXQIRBLQSLAJTFL7224FCFUTKH" hidden="1">#REF!</definedName>
    <definedName name="BExXQJIEF5R3QQ6D8HO3NGPU0IQC" localSheetId="0" hidden="1">#REF!</definedName>
    <definedName name="BExXQJIEF5R3QQ6D8HO3NGPU0IQC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L4ETKGR5B08IWLV5UKWS07Z" localSheetId="0" hidden="1">#REF!</definedName>
    <definedName name="BExXRL4ETKGR5B08IWLV5UKWS07Z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R9I9RZJSO66K1CB8R2H3ACH" localSheetId="0" hidden="1">#REF!</definedName>
    <definedName name="BExXRR9I9RZJSO66K1CB8R2H3ACH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RZNM651EJ5HJPGKGTVYLAZQ1" localSheetId="0" hidden="1">#REF!</definedName>
    <definedName name="BExXRZNM651EJ5HJPGKGTVYLAZQ1" hidden="1">#REF!</definedName>
    <definedName name="BExXS63O4OMWMNXXAODZQFSDG33N" localSheetId="0" hidden="1">#REF!</definedName>
    <definedName name="BExXS63O4OMWMNXXAODZQFSDG33N" hidden="1">#REF!</definedName>
    <definedName name="BExXS8HZ90IK9RD5CZ6M2XT64C3R" localSheetId="0" hidden="1">#REF!</definedName>
    <definedName name="BExXS8HZ90IK9RD5CZ6M2XT64C3R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GW487JM8X45CILCD3ELADND" localSheetId="0" hidden="1">#REF!</definedName>
    <definedName name="BExXSGW487JM8X45CILCD3ELADND" hidden="1">#REF!</definedName>
    <definedName name="BExXSJA8FX6FL775LX7EDM4LQ4ZF" localSheetId="0" hidden="1">#REF!</definedName>
    <definedName name="BExXSJA8FX6FL775LX7EDM4LQ4ZF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XWS5WKEYMU65AGIWPW8XMY" localSheetId="0" hidden="1">#REF!</definedName>
    <definedName name="BExXTRXWS5WKEYMU65AGIWPW8XMY" hidden="1">#REF!</definedName>
    <definedName name="BExXTYU24I49X78RIN9EOO9PMHSV" localSheetId="0" hidden="1">#REF!</definedName>
    <definedName name="BExXTYU24I49X78RIN9EOO9PMHSV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VSXSP8ESN178IHNRRMIMOMT" localSheetId="0" hidden="1">#REF!</definedName>
    <definedName name="BExXUVSXSP8ESN178IHNRRMIMOMT" hidden="1">#REF!</definedName>
    <definedName name="BExXUYND6EJO7CJ5KRICV4O1JNWK" localSheetId="0" hidden="1">#REF!</definedName>
    <definedName name="BExXUYND6EJO7CJ5KRICV4O1JNWK" hidden="1">#REF!</definedName>
    <definedName name="BExXV1HYM7PSRL7FDSBCIW13Z2U3" localSheetId="0" hidden="1">#REF!</definedName>
    <definedName name="BExXV1HYM7PSRL7FDSBCIW13Z2U3" hidden="1">#REF!</definedName>
    <definedName name="BExXV6FWG4H3S2QEUJZYIXILNGJ7" localSheetId="0" hidden="1">#REF!</definedName>
    <definedName name="BExXV6FWG4H3S2QEUJZYIXILNGJ7" hidden="1">#REF!</definedName>
    <definedName name="BExXVCVYROMZMHARVU6MD514BMTF" localSheetId="0" hidden="1">#REF!</definedName>
    <definedName name="BExXVCVYROMZMHARVU6MD514BMTF" hidden="1">#REF!</definedName>
    <definedName name="BExXVGS1T0RO7HBN75IPQXATHZ23" localSheetId="0" hidden="1">#REF!</definedName>
    <definedName name="BExXVGS1T0RO7HBN75IPQXATHZ23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UPU1FDA3CCHMAFE3SPCNSO2" localSheetId="0" hidden="1">#REF!</definedName>
    <definedName name="BExXVUPU1FDA3CCHMAFE3SPCNSO2" hidden="1">#REF!</definedName>
    <definedName name="BExXW0K72T1Y8K1I4VZT87UY9S2G" localSheetId="0" hidden="1">#REF!</definedName>
    <definedName name="BExXW0K72T1Y8K1I4VZT87UY9S2G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SAAQ4VSVQZI0D2A8NTQ53VH" localSheetId="0" hidden="1">#REF!</definedName>
    <definedName name="BExXWSAAQ4VSVQZI0D2A8NTQ53VH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7V6XV8D71NMUTIG4TUF6DF3" localSheetId="0" hidden="1">'[36]10.08.5 - 2008 Capital - TDBU'!#REF!</definedName>
    <definedName name="BExXX7V6XV8D71NMUTIG4TUF6DF3" hidden="1">'[37]10.08.5 - 2008 Capital - TDBU'!#REF!</definedName>
    <definedName name="BExXX9D3XK7CEZ9SI9UOA6F79ZPL" localSheetId="0" hidden="1">#REF!</definedName>
    <definedName name="BExXX9D3XK7CEZ9SI9UOA6F79ZPL" hidden="1">#REF!</definedName>
    <definedName name="BExXXBBCLDS7K2HB4LLGA6TTTXO3" localSheetId="0" hidden="1">#REF!</definedName>
    <definedName name="BExXXBBCLDS7K2HB4LLGA6TTTXO3" hidden="1">#REF!</definedName>
    <definedName name="BExXXBGNQF0HXLZNUFVN9AGYLRGU" localSheetId="0" hidden="1">#REF!</definedName>
    <definedName name="BExXXBGNQF0HXLZNUFVN9AGYLRGU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D85DGL2MUZ4DB0JR3L1UVLF" localSheetId="0" hidden="1">#REF!</definedName>
    <definedName name="BExXYD85DGL2MUZ4DB0JR3L1UVLF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WEQL36MHLNSDGU1FOTX7M20" localSheetId="0" hidden="1">#REF!</definedName>
    <definedName name="BExXYWEQL36MHLNSDGU1FOTX7M20" hidden="1">#REF!</definedName>
    <definedName name="BExXYWK1Q4ED490YK6LD13PRAMS4" localSheetId="0" hidden="1">#REF!</definedName>
    <definedName name="BExXYWK1Q4ED490YK6LD13PRAMS4" hidden="1">#REF!</definedName>
    <definedName name="BExXYYT12SVN2VDMLVNV4P3ISD8T" localSheetId="0" hidden="1">#REF!</definedName>
    <definedName name="BExXYYT12SVN2VDMLVNV4P3ISD8T" hidden="1">#REF!</definedName>
    <definedName name="BExXZEDWUYH25UZMW2QU2RXFILJE" localSheetId="0" hidden="1">#REF!</definedName>
    <definedName name="BExXZEDWUYH25UZMW2QU2RXFILJE" hidden="1">#REF!</definedName>
    <definedName name="BExXZFVV4YB42AZ3H1I40YG3JAPU" localSheetId="0" hidden="1">#REF!</definedName>
    <definedName name="BExXZFVV4YB42AZ3H1I40YG3JAPU" hidden="1">#REF!</definedName>
    <definedName name="BExXZH30Y2VXGXW705XP20HU2G86" localSheetId="0" hidden="1">#REF!</definedName>
    <definedName name="BExXZH30Y2VXGXW705XP20HU2G86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G03T6MD304WV4PCS8A8UZOU" localSheetId="0" hidden="1">#REF!</definedName>
    <definedName name="BExY0G03T6MD304WV4PCS8A8UZOU" hidden="1">#REF!</definedName>
    <definedName name="BExY0JAM6LIEX03Y3CDOQG13XO98" localSheetId="0" hidden="1">#REF!</definedName>
    <definedName name="BExY0JAM6LIEX03Y3CDOQG13XO98" hidden="1">#REF!</definedName>
    <definedName name="BExY0MLAPBIUHZHF3MNQUBZEOPGA" localSheetId="0" hidden="1">#REF!</definedName>
    <definedName name="BExY0MLAPBIUHZHF3MNQUBZEOPGA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4VIIZDQ07OMY7WD69P6ZBUX" localSheetId="0" hidden="1">#REF!</definedName>
    <definedName name="BExY14VIIZDQ07OMY7WD69P6ZBUX" hidden="1">#REF!</definedName>
    <definedName name="BExY16O8FRFU2AKAB73SDMHTLF36" localSheetId="0" hidden="1">#REF!</definedName>
    <definedName name="BExY16O8FRFU2AKAB73SDMHTLF36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JK5FLBIKGF4D7K1BMSTT2W7" localSheetId="0" hidden="1">'[36]10.08.5 - 2008 Capital - TDBU'!#REF!</definedName>
    <definedName name="BExY1JK5FLBIKGF4D7K1BMSTT2W7" hidden="1">'[37]10.08.5 - 2008 Capital - TDBU'!#REF!</definedName>
    <definedName name="BExY1JUYIFR0O90W747XIO278VF6" localSheetId="0" hidden="1">#REF!</definedName>
    <definedName name="BExY1JUYIFR0O90W747XIO278VF6" hidden="1">#REF!</definedName>
    <definedName name="BExY1NWOXXFV9GGZ3PX444LZ8TVX" localSheetId="0" hidden="1">#REF!</definedName>
    <definedName name="BExY1NWOXXFV9GGZ3PX444LZ8TVX" hidden="1">#REF!</definedName>
    <definedName name="BExY1R7F5GLGAYZT2TMJYZVT5X8X" localSheetId="0" hidden="1">#REF!</definedName>
    <definedName name="BExY1R7F5GLGAYZT2TMJYZVT5X8X" hidden="1">#REF!</definedName>
    <definedName name="BExY1TR13AYI0HGDYRVNRSR1VPOV" localSheetId="0" hidden="1">#REF!</definedName>
    <definedName name="BExY1TR13AYI0HGDYRVNRSR1VPOV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9MW53U9H65R6IEGDFI64XHB" localSheetId="0" hidden="1">#REF!</definedName>
    <definedName name="BExY29MW53U9H65R6IEGDFI64XHB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H4LV4INLFET24XNE1FUGSXP" localSheetId="0" hidden="1">#REF!</definedName>
    <definedName name="BExY2H4LV4INLFET24XNE1FUGSXP" hidden="1">#REF!</definedName>
    <definedName name="BExY2IXBR1SGYZH08T7QHKEFS8HA" localSheetId="0" hidden="1">#REF!</definedName>
    <definedName name="BExY2IXBR1SGYZH08T7QHKEFS8HA" hidden="1">#REF!</definedName>
    <definedName name="BExY2P7Y7WK5R8PQWMWRW9V4TL58" localSheetId="0" hidden="1">#REF!</definedName>
    <definedName name="BExY2P7Y7WK5R8PQWMWRW9V4TL58" hidden="1">#REF!</definedName>
    <definedName name="BExY2Q4B5FUDA5VU4VRUHX327QN0" localSheetId="0" hidden="1">#REF!</definedName>
    <definedName name="BExY2Q4B5FUDA5VU4VRUHX327QN0" hidden="1">#REF!</definedName>
    <definedName name="BExY2UWXID9H1ZZT216IJ2W3T4R5" localSheetId="0" hidden="1">#REF!</definedName>
    <definedName name="BExY2UWXID9H1ZZT216IJ2W3T4R5" hidden="1">#REF!</definedName>
    <definedName name="BExY3BEDJM4RQA202MJY8RJM0FGU" localSheetId="0" hidden="1">#REF!</definedName>
    <definedName name="BExY3BEDJM4RQA202MJY8RJM0FGU" hidden="1">#REF!</definedName>
    <definedName name="BExY3HOSK7YI364K15OX70AVR6F1" localSheetId="0" hidden="1">#REF!</definedName>
    <definedName name="BExY3HOSK7YI364K15OX70AVR6F1" hidden="1">#REF!</definedName>
    <definedName name="BExY3T89AUR83SOAZZ3OMDEJDQ39" localSheetId="0" hidden="1">#REF!</definedName>
    <definedName name="BExY3T89AUR83SOAZZ3OMDEJDQ39" hidden="1">#REF!</definedName>
    <definedName name="BExY40KOAK8UPA3XIKC6WE4OLQAL" localSheetId="0" hidden="1">#REF!</definedName>
    <definedName name="BExY40KOAK8UPA3XIKC6WE4OLQAL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VZXZ35OZVEXTSWVVGE8XF" localSheetId="0" hidden="1">#REF!</definedName>
    <definedName name="BExY4RZVZXZ35OZVEXTSWVVGE8XF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6XUX9MQ87V5K1PHGLA5OZ" localSheetId="0" hidden="1">#REF!</definedName>
    <definedName name="BExY53J6XUX9MQ87V5K1PHGLA5OZ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TB2VAI3GHKCPXMCVIOM8B8W" localSheetId="0" hidden="1">#REF!</definedName>
    <definedName name="BExY5TB2VAI3GHKCPXMCVIOM8B8W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RH59XWU9D7KAUQ3N5FQ6ZQU" localSheetId="0" hidden="1">#REF!</definedName>
    <definedName name="BExZIRH59XWU9D7KAUQ3N5FQ6ZQU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CWI93DAGB0LYD3D3RXA5T1X" localSheetId="0" hidden="1">#REF!</definedName>
    <definedName name="BExZJCWI93DAGB0LYD3D3RXA5T1X" hidden="1">#REF!</definedName>
    <definedName name="BExZJG77BNPTTXPHBDO6JVBP267V" localSheetId="0" hidden="1">#REF!</definedName>
    <definedName name="BExZJG77BNPTTXPHBDO6JVBP267V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JTOQ0YP3Z6MU1Z3EQPWCQJAV" localSheetId="0" hidden="1">#REF!</definedName>
    <definedName name="BExZJTOQ0YP3Z6MU1Z3EQPWCQJAV" hidden="1">#REF!</definedName>
    <definedName name="BExZJXA66GVI2J3KFTXHYHM2MLFQ" localSheetId="0" hidden="1">#REF!</definedName>
    <definedName name="BExZJXA66GVI2J3KFTXHYHM2MLFQ" hidden="1">#REF!</definedName>
    <definedName name="BExZK0FLA198EJ94QHWX96XGLB95" localSheetId="0" hidden="1">#REF!</definedName>
    <definedName name="BExZK0FLA198EJ94QHWX96XGLB95" hidden="1">#REF!</definedName>
    <definedName name="BExZK28BCCZCJGD4172FUNAGUC1I" localSheetId="0" hidden="1">#REF!</definedName>
    <definedName name="BExZK28BCCZCJGD4172FUNAGUC1I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G5XNKFLT5VIJGTGN1KRY9M1" localSheetId="0" hidden="1">#REF!</definedName>
    <definedName name="BExZKG5XNKFLT5VIJGTGN1KRY9M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XUJFT2AT6IX3VNR84WD8J6O" localSheetId="0" hidden="1">#REF!</definedName>
    <definedName name="BExZKXUJFT2AT6IX3VNR84WD8J6O" hidden="1">#REF!</definedName>
    <definedName name="BExZL6E4YVXRUN7ZGF2BIGIXFR8K" localSheetId="0" hidden="1">#REF!</definedName>
    <definedName name="BExZL6E4YVXRUN7ZGF2BIGIXFR8K" hidden="1">#REF!</definedName>
    <definedName name="BExZLE6HTP4MI0C7JZBPGDRFSQHY" localSheetId="0" hidden="1">#REF!</definedName>
    <definedName name="BExZLE6HTP4MI0C7JZBPGDRFSQHY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C0GXPSO9JOPK8FEZBDS80M" localSheetId="0" hidden="1">#REF!</definedName>
    <definedName name="BExZMRC0GXPSO9JOPK8FEZBDS80M" hidden="1">#REF!</definedName>
    <definedName name="BExZMVJ0ODX05Q2E8C4IZVAY7RGU" localSheetId="0" hidden="1">#REF!</definedName>
    <definedName name="BExZMVJ0ODX05Q2E8C4IZVAY7RGU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0MHIAUPB6G7US083VNAPOUO" localSheetId="0" hidden="1">#REF!</definedName>
    <definedName name="BExZN0MHIAUPB6G7US083VNAPOUO" hidden="1">#REF!</definedName>
    <definedName name="BExZN2F7Y2J2L2LN5WZRG949MS4A" localSheetId="0" hidden="1">#REF!</definedName>
    <definedName name="BExZN2F7Y2J2L2LN5WZRG949MS4A" hidden="1">#REF!</definedName>
    <definedName name="BExZN4TJVUGCFWL2CS28R36HN7S6" localSheetId="0" hidden="1">#REF!</definedName>
    <definedName name="BExZN4TJVUGCFWL2CS28R36HN7S6" hidden="1">#REF!</definedName>
    <definedName name="BExZN6BHBBUIDVNQ8LMA86ZJ8SBU" localSheetId="0" hidden="1">#REF!</definedName>
    <definedName name="BExZN6BHBBUIDVNQ8LMA86ZJ8SBU" hidden="1">#REF!</definedName>
    <definedName name="BExZN847WUWKRYTZWG9TCQZJS3OL" localSheetId="0" hidden="1">#REF!</definedName>
    <definedName name="BExZN847WUWKRYTZWG9TCQZJS3OL" hidden="1">#REF!</definedName>
    <definedName name="BExZNEUW1MNCUTLJ4LWIW18J6TXS" localSheetId="0" hidden="1">#REF!</definedName>
    <definedName name="BExZNEUW1MNCUTLJ4LWIW18J6TXS" hidden="1">#REF!</definedName>
    <definedName name="BExZNH3VISFF4NQI11BZDP5IQ7VG" localSheetId="0" hidden="1">#REF!</definedName>
    <definedName name="BExZNH3VISFF4NQI11BZDP5IQ7VG" hidden="1">#REF!</definedName>
    <definedName name="BExZNILV5N9PBKDZLALQEXXPJ2GZ" localSheetId="0" hidden="1">#REF!</definedName>
    <definedName name="BExZNILV5N9PBKDZLALQEXXPJ2GZ" hidden="1">#REF!</definedName>
    <definedName name="BExZNJYCFYVMAOI62GB2BABK1ELE" localSheetId="0" hidden="1">#REF!</definedName>
    <definedName name="BExZNJYCFYVMAOI62GB2BABK1ELE" hidden="1">#REF!</definedName>
    <definedName name="BExZNSCGGDV6CW77IZLFGQGTQJ5Q" localSheetId="0" hidden="1">#REF!</definedName>
    <definedName name="BExZNSCGGDV6CW77IZLFGQGTQJ5Q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F9R1MU69L6PO5PC7TBTE9G9" localSheetId="0" hidden="1">#REF!</definedName>
    <definedName name="BExZOF9R1MU69L6PO5PC7TBTE9G9" hidden="1">#REF!</definedName>
    <definedName name="BExZOL9K1RUXBTLZ6FJ65BIE9G5R" localSheetId="0" hidden="1">#REF!</definedName>
    <definedName name="BExZOL9K1RUXBTLZ6FJ65BIE9G5R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Q0XY507N8FJMVPKCTK8HC9H" localSheetId="0" hidden="1">#REF!</definedName>
    <definedName name="BExZPQ0XY507N8FJMVPKCTK8HC9H" hidden="1">#REF!</definedName>
    <definedName name="BExZPT0UWFAUYM11ETBX54NBI1PD" localSheetId="0" hidden="1">#REF!</definedName>
    <definedName name="BExZPT0UWFAUYM11ETBX54NBI1PD" hidden="1">#REF!</definedName>
    <definedName name="BExZQ37OVBR25U32CO2YYVPZOMR5" localSheetId="0" hidden="1">#REF!</definedName>
    <definedName name="BExZQ37OVBR25U32CO2YYVPZOMR5" hidden="1">#REF!</definedName>
    <definedName name="BExZQ3IHNAFF2HI20IH754T349LH" localSheetId="0" hidden="1">#REF!</definedName>
    <definedName name="BExZQ3IHNAFF2HI20IH754T349LH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NQOI080YO1ADHPJGCG9R63F" localSheetId="0" hidden="1">#REF!</definedName>
    <definedName name="BExZQNQOI080YO1ADHPJGCG9R63F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12Y982N9EKLLP7Z52WQHXXF" localSheetId="0" hidden="1">#REF!</definedName>
    <definedName name="BExZR12Y982N9EKLLP7Z52WQHXXF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B9M8SJHCJ3R6G6N2FSC8JDL" localSheetId="0" hidden="1">#REF!</definedName>
    <definedName name="BExZRB9M8SJHCJ3R6G6N2FSC8JDL" hidden="1">#REF!</definedName>
    <definedName name="BExZRGD1603X5ACFALUUDKCD7X48" localSheetId="0" hidden="1">#REF!</definedName>
    <definedName name="BExZRGD1603X5ACFALUUDKCD7X48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VSS7LVKUWW3VM61WKHK4M49" localSheetId="0" hidden="1">#REF!</definedName>
    <definedName name="BExZRVSS7LVKUWW3VM61WKHK4M49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RXAKDKQ1K9GZ7R5F89HTIP5Y" localSheetId="0" hidden="1">'[36]10.08.5 - 2008 Capital - TDBU'!#REF!</definedName>
    <definedName name="BExZRXAKDKQ1K9GZ7R5F89HTIP5Y" hidden="1">'[37]10.08.5 - 2008 Capital - TDBU'!#REF!</definedName>
    <definedName name="BExZS2OY9JTSSP01ZQ6V2T2LO5R9" localSheetId="0" hidden="1">#REF!</definedName>
    <definedName name="BExZS2OY9JTSSP01ZQ6V2T2LO5R9" hidden="1">#REF!</definedName>
    <definedName name="BExZSI9USDLZAN8LI8M4YYQL24GZ" localSheetId="0" hidden="1">#REF!</definedName>
    <definedName name="BExZSI9USDLZAN8LI8M4YYQL24GZ" hidden="1">#REF!</definedName>
    <definedName name="BExZSM0TL3458X254CZLZZ3GBCNQ" localSheetId="0" hidden="1">#REF!</definedName>
    <definedName name="BExZSM0TL3458X254CZLZZ3GBCNQ" hidden="1">#REF!</definedName>
    <definedName name="BExZSPX0YNISGS8SVTI69D6NC4IM" localSheetId="0" hidden="1">#REF!</definedName>
    <definedName name="BExZSPX0YNISGS8SVTI69D6NC4IM" hidden="1">#REF!</definedName>
    <definedName name="BExZSS0LA2JY4ZLJ1Z5YCMLJJZCH" localSheetId="0" hidden="1">#REF!</definedName>
    <definedName name="BExZSS0LA2JY4ZLJ1Z5YCMLJJZCH" hidden="1">#REF!</definedName>
    <definedName name="BExZTAQV2QVSZY5Y3VCCWUBSBW9P" localSheetId="0" hidden="1">#REF!</definedName>
    <definedName name="BExZTAQV2QVSZY5Y3VCCWUBSBW9P" hidden="1">#REF!</definedName>
    <definedName name="BExZTBN9GZGBJ8KW4A2BZPUYXU1F" localSheetId="0" hidden="1">#REF!</definedName>
    <definedName name="BExZTBN9GZGBJ8KW4A2BZPUYXU1F" hidden="1">#REF!</definedName>
    <definedName name="BExZTHSI2FX56PWRSNX9H5EWTZFO" localSheetId="0" hidden="1">#REF!</definedName>
    <definedName name="BExZTHSI2FX56PWRSNX9H5EWTZFO" hidden="1">#REF!</definedName>
    <definedName name="BExZTI39Q2UFW9SVCC3Q73QVFBU8" localSheetId="0" hidden="1">#REF!</definedName>
    <definedName name="BExZTI39Q2UFW9SVCC3Q73QVFBU8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YDULCX65H9OZ9JHPBNKF3MI" localSheetId="0" hidden="1">#REF!</definedName>
    <definedName name="BExZUYDULCX65H9OZ9JHPBNKF3MI" hidden="1">#REF!</definedName>
    <definedName name="BExZV0192UZZ9JSP428VREBB1ZDY" localSheetId="0" hidden="1">#REF!</definedName>
    <definedName name="BExZV0192UZZ9JSP428VREBB1ZDY" hidden="1">#REF!</definedName>
    <definedName name="BExZV2QD5ZDK3AGDRULLA7JB46C3" localSheetId="0" hidden="1">#REF!</definedName>
    <definedName name="BExZV2QD5ZDK3AGDRULLA7JB46C3" hidden="1">#REF!</definedName>
    <definedName name="BExZV5FHALJ3O5Z9X9CYXRUGCC6O" localSheetId="0" hidden="1">#REF!</definedName>
    <definedName name="BExZV5FHALJ3O5Z9X9CYXRUGCC6O" hidden="1">#REF!</definedName>
    <definedName name="BExZVBQ29OM0V8XAL3HL0JIM0MMU" localSheetId="0" hidden="1">#REF!</definedName>
    <definedName name="BExZVBQ29OM0V8XAL3HL0JIM0MMU" hidden="1">#REF!</definedName>
    <definedName name="BExZVEPYS6HYXG8RN9GMWZTHDEMK" localSheetId="0" hidden="1">#REF!</definedName>
    <definedName name="BExZVEPYS6HYXG8RN9GMWZTHDEMK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WYRG26HN53ZPZ5ERJKTS6RJ1" localSheetId="0" hidden="1">#REF!</definedName>
    <definedName name="BExZWYRG26HN53ZPZ5ERJKTS6RJ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D01YCC2UKH6829EC0LCWB3B" localSheetId="0" hidden="1">#REF!</definedName>
    <definedName name="BExZXD01YCC2UKH6829EC0LCWB3B" hidden="1">#REF!</definedName>
    <definedName name="BExZXK6UA4ZV3XPC2N2NRSI4ZR6H" localSheetId="0" hidden="1">#REF!</definedName>
    <definedName name="BExZXK6UA4ZV3XPC2N2NRSI4ZR6H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B62GGL1SOZY9U68AATTICHU" localSheetId="0" hidden="1">#REF!</definedName>
    <definedName name="BExZYB62GGL1SOZY9U68AATTICHU" hidden="1">#REF!</definedName>
    <definedName name="BExZYBBCV1AW9XEIT73TO2286ETP" localSheetId="0" hidden="1">#REF!</definedName>
    <definedName name="BExZYBBCV1AW9XEIT73TO2286ETP" hidden="1">#REF!</definedName>
    <definedName name="BExZYF262HRLEVP6L4KINWX6HBYI" localSheetId="0" hidden="1">#REF!</definedName>
    <definedName name="BExZYF262HRLEVP6L4KINWX6HBYI" hidden="1">#REF!</definedName>
    <definedName name="BExZZ2FQA9A8C7CJKMEFQ9VPSLCE" localSheetId="0" hidden="1">#REF!</definedName>
    <definedName name="BExZZ2FQA9A8C7CJKMEFQ9VPSLCE" hidden="1">#REF!</definedName>
    <definedName name="BExZZCHAVHW8C2H649KRGVQ0WVRT" localSheetId="0" hidden="1">#REF!</definedName>
    <definedName name="BExZZCHAVHW8C2H649KRGVQ0WVRT" hidden="1">#REF!</definedName>
    <definedName name="BExZZGIVJRHKETRE8HACEQE30128" localSheetId="0" hidden="1">#REF!</definedName>
    <definedName name="BExZZGIVJRHKETRE8HACEQE30128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G.print">#REF!</definedName>
    <definedName name="BGS_Cost_Scenario">[27]Assumptions!$E$33</definedName>
    <definedName name="BGS_Forecast">[40]Assumptions!#REF!</definedName>
    <definedName name="BGS_Rate">#REF!</definedName>
    <definedName name="BGS_RFP">[27]Assumptions!$E$36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'[34]Aday IS DECo &amp; Other'!#REF!</definedName>
    <definedName name="Biomass_Energy_YR_2006">'[34]Aday IS DECo &amp; Other'!#REF!</definedName>
    <definedName name="Biomass_Energy_YR_2007">'[34]Aday IS DECo &amp; Other'!#REF!</definedName>
    <definedName name="Biomass_Energy_YR_2008">'[34]Aday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[41]Assumptions!$E$28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'[35]Input Page'!$E$16</definedName>
    <definedName name="CapBank2">#REF!</definedName>
    <definedName name="Capital" localSheetId="0" hidden="1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'[41]JFJ-4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'[34]Aday IS EG Subs'!#REF!</definedName>
    <definedName name="Citizens_Gas_YR_2006">'[34]Aday IS EG Subs'!#REF!</definedName>
    <definedName name="Citizens_Gas_YR_2007">'[34]Aday IS EG Subs'!#REF!</definedName>
    <definedName name="Citizens_Gas_YR_2008">'[34]Aday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'[34]Aday IS EG Subs'!#REF!</definedName>
    <definedName name="Coal_Bed_Methane_Yates_Center_YR_2006">'[34]Aday IS EG Subs'!#REF!</definedName>
    <definedName name="Coal_Bed_Methane_Yates_Center_YR_2007">'[34]Aday IS EG Subs'!#REF!</definedName>
    <definedName name="Coal_Bed_Methane_Yates_Center_YR_2008">'[34]Aday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'[35]Input Page'!#REF!</definedName>
    <definedName name="coal_purchase">'[35]Input Page'!#REF!</definedName>
    <definedName name="coal_sampling">'[35]Input Page'!#REF!</definedName>
    <definedName name="Coal_Services">#REF!</definedName>
    <definedName name="Coal_Services_YR_2005">'[34]Aday IS DECo &amp; Other'!#REF!</definedName>
    <definedName name="Coal_Services_YR_2006">'[34]Aday IS DECo &amp; Other'!#REF!</definedName>
    <definedName name="Coal_Services_YR_2007">'[34]Aday IS DECo &amp; Other'!#REF!</definedName>
    <definedName name="Coal_Services_YR_2008">'[34]Aday IS DECo &amp; Other'!#REF!</definedName>
    <definedName name="Code">'[42]Array Tables'!$B$4:$B$236</definedName>
    <definedName name="CoEnergy___Purch_Acct_Sub_Total">#REF!</definedName>
    <definedName name="CoEnergy___Purch_Acct_Sub_Total_YR_2005">'[34]Aday IS DECo &amp; Other'!#REF!</definedName>
    <definedName name="CoEnergy___Purch_Acct_Sub_Total_YR_2006">'[34]Aday IS DECo &amp; Other'!#REF!</definedName>
    <definedName name="CoEnergy___Purch_Acct_Sub_Total_YR_2007">'[34]Aday IS DECo &amp; Other'!#REF!</definedName>
    <definedName name="CoEnergy___Purch_Acct_Sub_Total_YR_2008">'[34]Aday IS DECo &amp; Other'!#REF!</definedName>
    <definedName name="CoEnergy_Trading">#REF!</definedName>
    <definedName name="CoEnergy_Trading_YR_2005">'[34]Aday IS DECo &amp; Other'!#REF!</definedName>
    <definedName name="CoEnergy_Trading_YR_2006">'[34]Aday IS DECo &amp; Other'!#REF!</definedName>
    <definedName name="CoEnergy_Trading_YR_2007">'[34]Aday IS DECo &amp; Other'!#REF!</definedName>
    <definedName name="CoEnergy_Trading_YR_2008">'[34]Aday IS DECo &amp; Other'!#REF!</definedName>
    <definedName name="COGEN">'[43]October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[44]Inputs!$B$4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'[45]2004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localSheetId="0" hidden="1">#REF!</definedName>
    <definedName name="copy2" hidden="1">#REF!</definedName>
    <definedName name="copy3" localSheetId="0" hidden="1">#REF!</definedName>
    <definedName name="copy3" hidden="1">#REF!</definedName>
    <definedName name="Corporate_Purch_Acct">#REF!</definedName>
    <definedName name="Corporate_Purch_Acct_YR_2005">'[34]Aday IS DECo &amp; Other'!#REF!</definedName>
    <definedName name="Corporate_Purch_Acct_YR_2006">'[34]Aday IS DECo &amp; Other'!#REF!</definedName>
    <definedName name="Corporate_Purch_Acct_YR_2007">'[34]Aday IS DECo &amp; Other'!#REF!</definedName>
    <definedName name="Corporate_Purch_Acct_YR_2008">'[34]Aday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[19]DEPR96!#REF!</definedName>
    <definedName name="Cost_Center">'[42]Array Tables'!$A$4:$A$236</definedName>
    <definedName name="cost_of_good_sold">'[35]Input Page'!$E$11</definedName>
    <definedName name="Cost_of_Goods_Sold">#REF!</definedName>
    <definedName name="Cost_of_Goods_Sold_CPM">#REF!</definedName>
    <definedName name="cost2001">[46]Input!$M$23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[19]DEPR96!#REF!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[40]Assumptions!#REF!</definedName>
    <definedName name="custRetain">[46]Input!#REF!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'[34]Aday IS DECo &amp; Other'!#REF!</definedName>
    <definedName name="D_Tech___Other_Wolverine_YR_2006">'[34]Aday IS DECo &amp; Other'!#REF!</definedName>
    <definedName name="D_Tech___Other_Wolverine_YR_2007">'[34]Aday IS DECo &amp; Other'!#REF!</definedName>
    <definedName name="D_Tech___Other_Wolverine_YR_2008">'[34]Aday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'[47]New Accts 2009'!#REF!</definedName>
    <definedName name="DATA10">'[48]3640'!#REF!</definedName>
    <definedName name="DATA11">'[48]3640'!#REF!</definedName>
    <definedName name="DATA14">#REF!</definedName>
    <definedName name="DATA2">'[49]190100'!#REF!</definedName>
    <definedName name="DATA3">'[49]190100'!#REF!</definedName>
    <definedName name="DATA4">'[49]190100'!#REF!</definedName>
    <definedName name="DATA5">#REF!</definedName>
    <definedName name="DATA6">#REF!</definedName>
    <definedName name="DATA7">'[49]190100'!#REF!</definedName>
    <definedName name="DATA8">'[49]190100'!#REF!</definedName>
    <definedName name="DATA9">'[48]3640'!#REF!</definedName>
    <definedName name="data97">#REF!</definedName>
    <definedName name="_xlnm.Database">[50]DSUM!#REF!</definedName>
    <definedName name="Database_MI">#REF!</definedName>
    <definedName name="Date">[51]Settings!$F$23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[52]Sheet1!$J$130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'[34]Aday IS DECo &amp; Other'!#REF!</definedName>
    <definedName name="DECo_Corporate_Unallocated_YR_2006">'[34]Aday IS DECo &amp; Other'!#REF!</definedName>
    <definedName name="DECo_Corporate_Unallocated_YR_2007">'[34]Aday IS DECo &amp; Other'!#REF!</definedName>
    <definedName name="DECo_Corporate_Unallocated_YR_2008">'[34]Aday IS DECo &amp; Other'!#REF!</definedName>
    <definedName name="Decommissioning_Rate">#REF!</definedName>
    <definedName name="Deferral_Interest_Rate">[27]Assumptions!$H$14</definedName>
    <definedName name="Deferral_Recovery">'[41]JFJ-1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[53]Lists!$A$2:$A$4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[19]DEPR96!#REF!</definedName>
    <definedName name="DESCR">[19]DEPR96!#REF!</definedName>
    <definedName name="detail">#REF!</definedName>
    <definedName name="Detroit_Edison">#REF!</definedName>
    <definedName name="Detroit_Edison_Consolidated_YR_2005">'[34]Aday IS DECo &amp; Other'!#REF!</definedName>
    <definedName name="Detroit_Edison_Consolidated_YR_2006">'[34]Aday IS DECo &amp; Other'!#REF!</definedName>
    <definedName name="Detroit_Edison_Consolidated_YR_2007">'[34]Aday IS DECo &amp; Other'!#REF!</definedName>
    <definedName name="Detroit_Edison_Consolidated_YR_2008">'[34]Aday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'[34]Aday IS DECo &amp; Other'!#REF!</definedName>
    <definedName name="DTE_Eliminations_YR_2006">'[34]Aday IS DECo &amp; Other'!#REF!</definedName>
    <definedName name="DTE_Eliminations_YR_2007">'[34]Aday IS DECo &amp; Other'!#REF!</definedName>
    <definedName name="DTE_Eliminations_YR_2008">'[34]Aday IS DECo &amp; Other'!#REF!</definedName>
    <definedName name="DTE_Enterprises_Corporate">#REF!</definedName>
    <definedName name="DTE_Enterprises_Corporate_YR_2005">'[34]Aday IS DECo &amp; Other'!#REF!</definedName>
    <definedName name="DTE_Enterprises_Corporate_YR_2006">'[34]Aday IS DECo &amp; Other'!#REF!</definedName>
    <definedName name="DTE_Enterprises_Corporate_YR_2007">'[34]Aday IS DECo &amp; Other'!#REF!</definedName>
    <definedName name="DTE_Enterprises_Corporate_YR_2008">'[34]Aday IS DECo &amp; Other'!#REF!</definedName>
    <definedName name="DTE_Holding_Co.">#REF!</definedName>
    <definedName name="DTE_Holding_Co._YR_2005">'[34]Aday IS DECo &amp; Other'!#REF!</definedName>
    <definedName name="DTE_Holding_Co._YR_2006">'[34]Aday IS DECo &amp; Other'!#REF!</definedName>
    <definedName name="DTE_Holding_Co._YR_2007">'[34]Aday IS DECo &amp; Other'!#REF!</definedName>
    <definedName name="DTE_Holding_Co._YR_2008">'[34]Aday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'[54]#REF'!$AS$5:$AS$85</definedName>
    <definedName name="ED_NON_REGULATED_YR_2005">'[34]Aday IS DECo &amp; Other'!#REF!</definedName>
    <definedName name="ED_NON_REGULATED_YR_2006">'[34]Aday IS DECo &amp; Other'!#REF!</definedName>
    <definedName name="ED_NON_REGULATED_YR_2007">'[34]Aday IS DECo &amp; Other'!#REF!</definedName>
    <definedName name="ED_NON_REGULATED_YR_2008">'[34]Aday IS DECo &amp; Other'!#REF!</definedName>
    <definedName name="Edison_Development">#REF!</definedName>
    <definedName name="Edison_Development_YR_2005">'[34]Aday IS DECo &amp; Other'!#REF!</definedName>
    <definedName name="Edison_Development_YR_2006">'[34]Aday IS DECo &amp; Other'!#REF!</definedName>
    <definedName name="Edison_Development_YR_2007">'[34]Aday IS DECo &amp; Other'!#REF!</definedName>
    <definedName name="Edison_Development_YR_2008">'[34]Aday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'[34]Aday IS EG Subs'!#REF!</definedName>
    <definedName name="EG_Non_Regulated_Growth_YR_2006">'[34]Aday IS EG Subs'!#REF!</definedName>
    <definedName name="EG_Non_Regulated_Growth_YR_2007">'[34]Aday IS EG Subs'!#REF!</definedName>
    <definedName name="EG_Non_Regulated_Growth_YR_2008">'[34]Aday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'[34]Aday IS DECo &amp; Other'!#REF!</definedName>
    <definedName name="Electric_Power_YR_2006">'[34]Aday IS DECo &amp; Other'!#REF!</definedName>
    <definedName name="Electric_Power_YR_2007">'[34]Aday IS DECo &amp; Other'!#REF!</definedName>
    <definedName name="Electric_Power_YR_2008">'[34]Aday IS DECo &amp; Other'!#REF!</definedName>
    <definedName name="Elim">#REF!</definedName>
    <definedName name="Elim_Yates_Center">#REF!</definedName>
    <definedName name="En_Svcs_Base_Overlay_YR_2005">'[34]Aday IS DECo &amp; Other'!#REF!</definedName>
    <definedName name="En_Svcs_Base_Overlay_YR_2006">'[34]Aday IS DECo &amp; Other'!#REF!</definedName>
    <definedName name="En_Svcs_Base_Overlay_YR_2007">'[34]Aday IS DECo &amp; Other'!#REF!</definedName>
    <definedName name="En_Svcs_Base_Overlay_YR_2008">'[34]Aday IS DECo &amp; Other'!#REF!</definedName>
    <definedName name="End_Bal" hidden="1">#REF!</definedName>
    <definedName name="end_coal">'[35]Input Page'!#REF!</definedName>
    <definedName name="end_CWIP">'[35]Input Page'!#REF!</definedName>
    <definedName name="ENERGY">#REF!</definedName>
    <definedName name="ENERGY_GAS_GROWTH_YR_2005">'[34]Aday IS EG Subs'!#REF!</definedName>
    <definedName name="ENERGY_GAS_GROWTH_YR_2006">'[34]Aday IS EG Subs'!#REF!</definedName>
    <definedName name="ENERGY_GAS_GROWTH_YR_2007">'[34]Aday IS EG Subs'!#REF!</definedName>
    <definedName name="ENERGY_GAS_GROWTH_YR_2008">'[34]Aday IS EG Subs'!#REF!</definedName>
    <definedName name="ENERGY_GAS_NON_REGULATED_YR_2003">'[34]Aday IS DECo &amp; Other'!#REF!</definedName>
    <definedName name="ENERGY_GAS_NON_REGULATED_YR_2004">'[34]Aday IS DECo &amp; Other'!#REF!</definedName>
    <definedName name="ENERGY_GAS_NON_REGULATED_YR_2005">'[34]Aday IS DECo &amp; Other'!#REF!</definedName>
    <definedName name="ENERGY_GAS_NON_REGULATED_YR_2006">'[34]Aday IS DECo &amp; Other'!#REF!</definedName>
    <definedName name="ENERGY_GAS_NON_REGULATED_YR_2007">'[34]Aday IS DECo &amp; Other'!#REF!</definedName>
    <definedName name="ENERGY_GAS_NON_REGULATED_YR_2008">'[34]Aday IS DECo &amp; Other'!#REF!</definedName>
    <definedName name="Energy_Holdings_Purch_Acct">#REF!</definedName>
    <definedName name="Energy_Holdings_Purch_Acct_YR_2005">'[34]Aday IS DECo &amp; Other'!#REF!</definedName>
    <definedName name="Energy_Holdings_Purch_Acct_YR_2006">'[34]Aday IS DECo &amp; Other'!#REF!</definedName>
    <definedName name="Energy_Holdings_Purch_Acct_YR_2007">'[34]Aday IS DECo &amp; Other'!#REF!</definedName>
    <definedName name="Energy_Holdings_Purch_Acct_YR_2008">'[34]Aday IS DECo &amp; Other'!#REF!</definedName>
    <definedName name="Energy_Marketing">#REF!</definedName>
    <definedName name="Energy_Marketing_YR_2005">'[34]Aday IS DECo &amp; Other'!#REF!</definedName>
    <definedName name="Energy_Marketing_YR_2006">'[34]Aday IS DECo &amp; Other'!#REF!</definedName>
    <definedName name="Energy_Marketing_YR_2007">'[34]Aday IS DECo &amp; Other'!#REF!</definedName>
    <definedName name="Energy_Marketing_YR_2008">'[34]Aday IS DECo &amp; Other'!#REF!</definedName>
    <definedName name="Energy_Res_Inc.">#REF!</definedName>
    <definedName name="Energy_Res_Inc._YR_2005">'[34]Aday IS DECo &amp; Other'!#REF!</definedName>
    <definedName name="Energy_Res_Inc._YR_2006">'[34]Aday IS DECo &amp; Other'!#REF!</definedName>
    <definedName name="Energy_Res_Inc._YR_2007">'[34]Aday IS DECo &amp; Other'!#REF!</definedName>
    <definedName name="Energy_Res_Inc._YR_2008">'[34]Aday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'[34]Aday IS DECo &amp; Other'!#REF!</definedName>
    <definedName name="Energy_Services_YR_2006">'[34]Aday IS DECo &amp; Other'!#REF!</definedName>
    <definedName name="Energy_Services_YR_2007">'[34]Aday IS DECo &amp; Other'!#REF!</definedName>
    <definedName name="Energy_Services_YR_2008">'[34]Aday IS DECo &amp; Other'!#REF!</definedName>
    <definedName name="Energy_Trading">#REF!</definedName>
    <definedName name="Energy_Trading_YR_2005">'[34]Aday IS DECo &amp; Other'!#REF!</definedName>
    <definedName name="Energy_Trading_YR_2006">'[34]Aday IS DECo &amp; Other'!#REF!</definedName>
    <definedName name="Energy_Trading_YR_2007">'[34]Aday IS DECo &amp; Other'!#REF!</definedName>
    <definedName name="Energy_Trading_YR_2008">'[34]Aday IS DECo &amp; Other'!#REF!</definedName>
    <definedName name="eng_design">'[29]Input Page'!$G$17</definedName>
    <definedName name="ENTITY">[51]Settings!$F$17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'[34]Aday IS DECo &amp; Other'!#REF!</definedName>
    <definedName name="ER_Eliminations_YR_2006">'[34]Aday IS DECo &amp; Other'!#REF!</definedName>
    <definedName name="ER_Eliminations_YR_2007">'[34]Aday IS DECo &amp; Other'!#REF!</definedName>
    <definedName name="ER_Eliminations_YR_2008">'[34]Aday IS DECo &amp; Other'!#REF!</definedName>
    <definedName name="ER_NON_REGULATED">#REF!</definedName>
    <definedName name="ER_Non_Regulated_Growth_YR_2005">'[34]Aday IS DECo &amp; Other'!#REF!</definedName>
    <definedName name="ER_Non_Regulated_Growth_YR_2006">'[34]Aday IS DECo &amp; Other'!#REF!</definedName>
    <definedName name="ER_Non_Regulated_Growth_YR_2007">'[34]Aday IS DECo &amp; Other'!#REF!</definedName>
    <definedName name="ER_Non_Regulated_Growth_YR_2008">'[34]Aday IS DECo &amp; Other'!#REF!</definedName>
    <definedName name="ER_Non_Regulated_Support">#REF!</definedName>
    <definedName name="ER_Non_Regulated_Support_YR_2005">'[34]Aday IS DECo &amp; Other'!#REF!</definedName>
    <definedName name="ER_Non_Regulated_Support_YR_2006">'[34]Aday IS DECo &amp; Other'!#REF!</definedName>
    <definedName name="ER_Non_Regulated_Support_YR_2007">'[34]Aday IS DECo &amp; Other'!#REF!</definedName>
    <definedName name="ER_Non_Regulated_Support_YR_2008">'[34]Aday IS DECo &amp; Other'!#REF!</definedName>
    <definedName name="ER_Non_Regulated_YR_2005">'[34]Aday IS DECo &amp; Other'!#REF!</definedName>
    <definedName name="ER_Non_Regulated_YR_2006">'[34]Aday IS DECo &amp; Other'!#REF!</definedName>
    <definedName name="ER_Non_Regulated_YR_2007">'[34]Aday IS DECo &amp; Other'!#REF!</definedName>
    <definedName name="ER_Non_Regulated_YR_2008">'[34]Aday IS DECo &amp; Other'!#REF!</definedName>
    <definedName name="EROA">[44]Inputs!$B$3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'[35]Input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[26]December!#REF!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'[35]Input Page'!$E$13</definedName>
    <definedName name="FEDCUME">[19]DEPR96!#REF!</definedName>
    <definedName name="FEDCURR">[19]DEPR96!#REF!</definedName>
    <definedName name="FEDDEFERREDTAX">#REF!</definedName>
    <definedName name="Federal___Other_Inc_Tax_CPM">#REF!</definedName>
    <definedName name="FEDLIFE">[19]DEPR96!#REF!</definedName>
    <definedName name="FEDMETH">[19]DEPR96!#REF!</definedName>
    <definedName name="FEDNO">[19]DEPR96!#REF!</definedName>
    <definedName name="FEDRATE">[19]DEPR96!#REF!</definedName>
    <definedName name="FEDYR">[19]DEPR96!#REF!</definedName>
    <definedName name="FEDYRNO">[19]DEPR96!#REF!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[46]Input!#REF!</definedName>
    <definedName name="fieldProd">[46]Input!#REF!</definedName>
    <definedName name="fieldSalary">[46]Input!#REF!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localSheetId="0" hidden="1">[55]Assump!#REF!</definedName>
    <definedName name="fjkdslfjds" hidden="1">[55]Assump!#REF!</definedName>
    <definedName name="fleet_cap">'[35]Input Page'!$E$7</definedName>
    <definedName name="fleet_total">'[35]Input Page'!$E$8</definedName>
    <definedName name="FORM">#REF!</definedName>
    <definedName name="Format">#REF!</definedName>
    <definedName name="Forms">#REF!</definedName>
    <definedName name="Fossil_BGS">[41]Assumptions!$E$58</definedName>
    <definedName name="Fossil_Secur_Date">[27]Assumptions!$E$22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'[32]Gas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'[34]Aday IS EG Subs'!#REF!</definedName>
    <definedName name="Gas_Dist_Purch_Acct_YR_2006">'[34]Aday IS EG Subs'!#REF!</definedName>
    <definedName name="Gas_Dist_Purch_Acct_YR_2007">'[34]Aday IS EG Subs'!#REF!</definedName>
    <definedName name="Gas_Dist_Purch_Acct_YR_2008">'[34]Aday IS EG Subs'!#REF!</definedName>
    <definedName name="Gas_Marketing_Purch_Acct">#REF!</definedName>
    <definedName name="Gas_Marketing_Purch_Acct_YR_2005">'[34]Aday IS DECo &amp; Other'!#REF!</definedName>
    <definedName name="Gas_Marketing_Purch_Acct_YR_2006">'[34]Aday IS DECo &amp; Other'!#REF!</definedName>
    <definedName name="Gas_Marketing_Purch_Acct_YR_2007">'[34]Aday IS DECo &amp; Other'!#REF!</definedName>
    <definedName name="Gas_Marketing_Purch_Acct_YR_2008">'[34]Aday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'[34]Aday IS EG Subs'!#REF!</definedName>
    <definedName name="Gas_Storage_YR_2006">'[34]Aday IS EG Subs'!#REF!</definedName>
    <definedName name="Gas_Storage_YR_2007">'[34]Aday IS EG Subs'!#REF!</definedName>
    <definedName name="Gas_Storage_YR_2008">'[34]Aday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'[34]Aday IS DECo &amp; Other'!#REF!</definedName>
    <definedName name="Generation_YR_2006">'[34]Aday IS DECo &amp; Other'!#REF!</definedName>
    <definedName name="Generation_YR_2007">'[34]Aday IS DECo &amp; Other'!#REF!</definedName>
    <definedName name="Generation_YR_2008">'[34]Aday IS DECo &amp; Other'!#REF!</definedName>
    <definedName name="GenLedger">[56]PEPCO!$A$9:$H$774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'[34]Aday IS DECo &amp; Other'!#REF!</definedName>
    <definedName name="Growth_Contingency_YR_2006">'[34]Aday IS DECo &amp; Other'!#REF!</definedName>
    <definedName name="Growth_Contingency_YR_2007">'[34]Aday IS DECo &amp; Other'!#REF!</definedName>
    <definedName name="Growth_Contingency_YR_2008">'[34]Aday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'[57]Tony''s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'[34]Aday IS DECo &amp; Other'!#REF!</definedName>
    <definedName name="HOLDING_CO___OTHER_TOTAL_YR_2006">'[34]Aday IS DECo &amp; Other'!#REF!</definedName>
    <definedName name="HOLDING_CO___OTHER_TOTAL_YR_2007">'[34]Aday IS DECo &amp; Other'!#REF!</definedName>
    <definedName name="HOLDING_CO___OTHER_TOTAL_YR_2008">'[34]Aday IS DECo &amp; Other'!#REF!</definedName>
    <definedName name="homeNo">[46]Input!#REF!</definedName>
    <definedName name="homeProd">[46]Input!#REF!</definedName>
    <definedName name="homeSalary">[46]Input!#REF!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[58]Inputs!#REF!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[59]criteria!$A$5:$B$6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'[34]Aday IS DECo &amp; Other'!#REF!</definedName>
    <definedName name="International_Trans._Co._YR_2006">'[34]Aday IS DECo &amp; Other'!#REF!</definedName>
    <definedName name="International_Trans._Co._YR_2007">'[34]Aday IS DECo &amp; Other'!#REF!</definedName>
    <definedName name="International_Trans._Co._YR_2008">'[34]Aday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[60]PL!$A:$IV</definedName>
    <definedName name="itec">[60]PL!$A$1:$A$65536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[15]Masterdata!#REF!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'[57]Tony''s Categories'!$D$6:$D$100</definedName>
    <definedName name="KeyCon_Close_Date">[41]Assumptions!$E$29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[61]Lists!$A$2:$A$4</definedName>
    <definedName name="L4_A">[62]total!#REF!</definedName>
    <definedName name="L4_B">[62]total!#REF!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[19]DEPR96!#REF!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[62]total!#REF!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'[57]Tony''s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'[34]Aday IS DECo &amp; Other'!#REF!</definedName>
    <definedName name="Management_Task_YR_2006">'[34]Aday IS DECo &amp; Other'!#REF!</definedName>
    <definedName name="Management_Task_YR_2007">'[34]Aday IS DECo &amp; Other'!#REF!</definedName>
    <definedName name="Management_Task_YR_2008">'[34]Aday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'[34]Aday IS EG Subs'!#REF!</definedName>
    <definedName name="MCGC_Elims_YR_2006">'[34]Aday IS EG Subs'!#REF!</definedName>
    <definedName name="MCGC_Elims_YR_2007">'[34]Aday IS EG Subs'!#REF!</definedName>
    <definedName name="MCGC_Elims_YR_2008">'[34]Aday IS EG Subs'!#REF!</definedName>
    <definedName name="MCGC_Subsidiaries">#REF!</definedName>
    <definedName name="MCGC_Subsidiaries_YR_2005">'[34]Aday IS EG Subs'!#REF!</definedName>
    <definedName name="MCGC_Subsidiaries_YR_2006">'[34]Aday IS EG Subs'!#REF!</definedName>
    <definedName name="MCGC_Subsidiaries_YR_2007">'[34]Aday IS EG Subs'!#REF!</definedName>
    <definedName name="MCGC_Subsidiaries_YR_2008">'[34]Aday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'[34]Aday IS EG Subs'!#REF!</definedName>
    <definedName name="MCH_Corp___Elims_YR_2006">'[34]Aday IS EG Subs'!#REF!</definedName>
    <definedName name="MCH_Corp___Elims_YR_2007">'[34]Aday IS EG Subs'!#REF!</definedName>
    <definedName name="MCH_Corp___Elims_YR_2008">'[34]Aday IS EG Subs'!#REF!</definedName>
    <definedName name="MENU">#REF!</definedName>
    <definedName name="METH">[19]DEPR96!#REF!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'[34]Aday IS EG Subs'!#REF!</definedName>
    <definedName name="Midstream_Purch_Acct_YR_2006">'[34]Aday IS EG Subs'!#REF!</definedName>
    <definedName name="Midstream_Purch_Acct_YR_2007">'[34]Aday IS EG Subs'!#REF!</definedName>
    <definedName name="Midstream_Purch_Acct_YR_2008">'[34]Aday IS EG Subs'!#REF!</definedName>
    <definedName name="MILESTONES_1">#REF!</definedName>
    <definedName name="MILESTONES_2">#REF!</definedName>
    <definedName name="Millennium_Pipeline">#REF!</definedName>
    <definedName name="Millennium_Pipeline_YR_2005">'[34]Aday IS EG Subs'!#REF!</definedName>
    <definedName name="Millennium_Pipeline_YR_2006">'[34]Aday IS EG Subs'!#REF!</definedName>
    <definedName name="Millennium_Pipeline_YR_2007">'[34]Aday IS EG Subs'!#REF!</definedName>
    <definedName name="Millennium_Pipeline_YR_2008">'[34]Aday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'[35]Input Page'!#REF!</definedName>
    <definedName name="mix_total">'[35]Input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[19]DEPR96!#REF!</definedName>
    <definedName name="mode">#REF!</definedName>
    <definedName name="modelgrheader">[3]Model!$A$3</definedName>
    <definedName name="modelqreheader">[3]Model!$A$78</definedName>
    <definedName name="month">[63]RPT80MAR!$A$1:$D$77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'[41]JFJ-3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[64]Hierarchy!$B$2:$E$16455</definedName>
    <definedName name="non_cap_int">'[35]Input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[27]Assumptions!$E$21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[65]Sheet1!$H$75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'[34]Aday IS EG Subs'!#REF!</definedName>
    <definedName name="Oil___Gas_E_P_YR_2006">'[34]Aday IS EG Subs'!#REF!</definedName>
    <definedName name="Oil___Gas_E_P_YR_2007">'[34]Aday IS EG Subs'!#REF!</definedName>
    <definedName name="Oil___Gas_E_P_YR_2008">'[34]Aday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'[66]Income Statement'!#REF!</definedName>
    <definedName name="ORACLE_DEPRECIATION">'[67]Agriliance-allassets'!$A$1:$EG$15622</definedName>
    <definedName name="other" localSheetId="0" hidden="1">#REF!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'[34]Aday IS DECo &amp; Other'!#REF!</definedName>
    <definedName name="Other_EG_Reg__excl_MichCon_Util__YR_2004">'[34]Aday IS DECo &amp; Other'!#REF!</definedName>
    <definedName name="Other_EG_Reg__excl_MichCon_Util__YR_2005">'[34]Aday IS DECo &amp; Other'!#REF!</definedName>
    <definedName name="Other_EG_Reg__excl_MichCon_Util__YR_2006">'[34]Aday IS DECo &amp; Other'!#REF!</definedName>
    <definedName name="Other_EG_Reg__excl_MichCon_Util__YR_2007">'[34]Aday IS DECo &amp; Other'!#REF!</definedName>
    <definedName name="Other_EG_Reg__excl_MichCon_Util__YR_2008">'[34]Aday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'[29]Input Page'!$G$10</definedName>
    <definedName name="other_mix_total">'[29]Input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[46]Input!$M$24</definedName>
    <definedName name="pctSWExp">[46]Input!$M$26</definedName>
    <definedName name="pctTraining">[46]Input!$M$25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'[30]Percent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'[34]Aday IS EG Subs'!#REF!</definedName>
    <definedName name="Pipeline_Eliminations_YR_2006">'[34]Aday IS EG Subs'!#REF!</definedName>
    <definedName name="Pipeline_Eliminations_YR_2007">'[34]Aday IS EG Subs'!#REF!</definedName>
    <definedName name="Pipeline_Eliminations_YR_2008">'[34]Aday IS EG Subs'!#REF!</definedName>
    <definedName name="Pipeline_Parent">#REF!</definedName>
    <definedName name="Pipeline_Parent_YR_2005">'[34]Aday IS EG Subs'!#REF!</definedName>
    <definedName name="Pipeline_Parent_YR_2006">'[34]Aday IS EG Subs'!#REF!</definedName>
    <definedName name="Pipeline_Parent_YR_2007">'[34]Aday IS EG Subs'!#REF!</definedName>
    <definedName name="Pipeline_Parent_YR_2008">'[34]Aday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[68]PLTSTM!#REF!</definedName>
    <definedName name="PLTDECTK">[69]PLTSTM!#REF!</definedName>
    <definedName name="Portland_Pipeline">#REF!</definedName>
    <definedName name="Portland_Pipeline_YR_2005">'[34]Aday IS EG Subs'!#REF!</definedName>
    <definedName name="Portland_Pipeline_YR_2006">'[34]Aday IS EG Subs'!#REF!</definedName>
    <definedName name="Portland_Pipeline_YR_2007">'[34]Aday IS EG Subs'!#REF!</definedName>
    <definedName name="Portland_Pipeline_YR_2008">'[34]Aday IS EG Subs'!#REF!</definedName>
    <definedName name="post_fossil">[41]Assumptions!$E$59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[27]Assumptions!$E$38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'[41]MTC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'[70]DACTIVE$'!$A$1:$IV$4,'[70]DACTIVE$'!$A$1:$A$65536</definedName>
    <definedName name="PRINT2">#REF!</definedName>
    <definedName name="printarea">#REF!</definedName>
    <definedName name="PrintareaDec">'[71]kWh-Mcf'!$E$97,'[71]kWh-Mcf'!$A$81:$E$118,'[71]kWh-Mcf'!$AM$86:$AO$118</definedName>
    <definedName name="printyearfrom">#REF!</definedName>
    <definedName name="printyearto">#REF!</definedName>
    <definedName name="PRIOR">[19]DEPR96!#REF!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'[29]Input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'[34]Aday IS EG Subs'!#REF!</definedName>
    <definedName name="Processing_Plants_YR_2006">'[34]Aday IS EG Subs'!#REF!</definedName>
    <definedName name="Processing_Plants_YR_2007">'[34]Aday IS EG Subs'!#REF!</definedName>
    <definedName name="Processing_Plants_YR_2008">'[34]Aday IS EG Subs'!#REF!</definedName>
    <definedName name="PROD">[19]DEPR96!#REF!</definedName>
    <definedName name="prod_depr">'[35]Input Page'!$E$17</definedName>
    <definedName name="Prod_Num">'[66]Income Statement'!#REF!</definedName>
    <definedName name="profitPerCust">[46]Input!#REF!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[19]DEPR96!#REF!</definedName>
    <definedName name="PTXA">[19]DEPR96!#REF!</definedName>
    <definedName name="PTXC">[19]DEPR96!#REF!</definedName>
    <definedName name="PTXDATE">#REF!</definedName>
    <definedName name="PTXYRS">[19]DEPR96!#REF!</definedName>
    <definedName name="Purchase_Accounting_Reclass">#REF!</definedName>
    <definedName name="Purchase_Accounting_YR_2005">'[34]Aday IS DECo &amp; Other'!#REF!</definedName>
    <definedName name="Purchase_Accounting_YR_2006">'[34]Aday IS DECo &amp; Other'!#REF!</definedName>
    <definedName name="Purchase_Accounting_YR_2007">'[34]Aday IS DECo &amp; Other'!#REF!</definedName>
    <definedName name="Purchase_Accounting_YR_2008">'[34]Aday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'[72]Boston Edison'!$A$1:$M$3434</definedName>
    <definedName name="qw" hidden="1">{"'Metretek HTML'!$A$7:$W$42"}</definedName>
    <definedName name="RAMPFAS109" localSheetId="0" hidden="1">#REF!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'[73]Employee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[19]DEPR96!#REF!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'[74]Chart6-8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[15]Masterdata!#REF!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'[34]Aday IS EG Subs'!#REF!</definedName>
    <definedName name="So._Missouri_YR_2006">'[34]Aday IS EG Subs'!#REF!</definedName>
    <definedName name="So._Missouri_YR_2007">'[34]Aday IS EG Subs'!#REF!</definedName>
    <definedName name="So._Missouri_YR_2008">'[34]Aday IS EG Subs'!#REF!</definedName>
    <definedName name="solver_adj" localSheetId="0" hidden="1">[75]Database!#REF!,[75]Database!#REF!,[75]Database!#REF!,[75]Database!#REF!,[75]Database!#REF!,[75]Database!#REF!,[75]Database!#REF!</definedName>
    <definedName name="solver_adj" hidden="1">[76]Database!#REF!,[76]Database!#REF!,[76]Database!#REF!,[76]Database!#REF!,[76]Database!#REF!,[76]Database!#REF!,[76]Database!#REF!</definedName>
    <definedName name="solver_tmp" localSheetId="0" hidden="1">[75]Database!#REF!,[75]Database!#REF!,[75]Database!#REF!,[75]Database!#REF!,[75]Database!#REF!,[75]Database!#REF!,[75]Database!#REF!</definedName>
    <definedName name="solver_tmp" hidden="1">[76]Database!#REF!,[76]Database!#REF!,[76]Database!#REF!,[76]Database!#REF!,[76]Database!#REF!,[76]Database!#REF!,[76]Database!#REF!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'[77]State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'[35]Input Page'!$E$9</definedName>
    <definedName name="store_total">'[35]Input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'[34]Aday IS DECo &amp; Other'!#REF!</definedName>
    <definedName name="Subtotal_Energy_Res_Consol_YR_2006">'[34]Aday IS DECo &amp; Other'!#REF!</definedName>
    <definedName name="Subtotal_Energy_Res_Consol_YR_2007">'[34]Aday IS DECo &amp; Other'!#REF!</definedName>
    <definedName name="Subtotal_Energy_Res_Consol_YR_2008">'[34]Aday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'[41]Keystone Swap Amort Sched'!$A$1:$F$241</definedName>
    <definedName name="SWITCH">[78]Assump!#REF!</definedName>
    <definedName name="Syndeco_Realty">#REF!</definedName>
    <definedName name="Syndeco_Realty_YR_2005">'[34]Aday IS DECo &amp; Other'!#REF!</definedName>
    <definedName name="Syndeco_Realty_YR_2006">'[34]Aday IS DECo &amp; Other'!#REF!</definedName>
    <definedName name="Syndeco_Realty_YR_2007">'[34]Aday IS DECo &amp; Other'!#REF!</definedName>
    <definedName name="Syndeco_Realty_YR_2008">'[34]Aday IS DECo &amp; Other'!#REF!</definedName>
    <definedName name="Synfuel_Gain__Loss__CPM">#REF!</definedName>
    <definedName name="sysOpImprov">[46]Input!#REF!</definedName>
    <definedName name="sysOpYears">[46]Input!#REF!</definedName>
    <definedName name="t_and_d_exp">'[35]Input Page'!#REF!</definedName>
    <definedName name="TABLE">#REF!</definedName>
    <definedName name="TABLE_A">#REF!</definedName>
    <definedName name="TABLE_A2">#REF!</definedName>
    <definedName name="TABLE_B">#REF!</definedName>
    <definedName name="Tacx_Factor">[41]Assumptions!$E$52</definedName>
    <definedName name="tax_base_on_inc">'[35]Input Page'!$E$14</definedName>
    <definedName name="tax_basis">'[35]Input Page'!$E$18</definedName>
    <definedName name="Tax_Credits_CPM">#REF!</definedName>
    <definedName name="Tax_Rate">#REF!</definedName>
    <definedName name="TAXES">#REF!</definedName>
    <definedName name="Taxrate">'[79]Case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'[49]190100'!#REF!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[80]Comp!#REF!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'[35]Input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'[35]Input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[26]December!#REF!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[81]Cover!$A$9</definedName>
    <definedName name="valDate">[44]Inputs!$B$1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'[34]Aday IS EG Subs'!#REF!</definedName>
    <definedName name="Vector_Pipeline_YR_2006">'[34]Aday IS EG Subs'!#REF!</definedName>
    <definedName name="Vector_Pipeline_YR_2007">'[34]Aday IS EG Subs'!#REF!</definedName>
    <definedName name="Vector_Pipeline_YR_2008">'[34]Aday IS EG Subs'!#REF!</definedName>
    <definedName name="version">[82]Cover!$A$9</definedName>
    <definedName name="WATERACT">'[2]Curr adj - depn basis diff'!#REF!</definedName>
    <definedName name="WCCGCR2">[74]Rates!$B$96:$C$190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'[83]PMG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[84]INPUTS!$C$17</definedName>
    <definedName name="yeartodate">[63]RPT80MAR!$A$84:$D$158</definedName>
    <definedName name="YEDATE">#REF!</definedName>
    <definedName name="YR_2005">'[34]Aday IS EG Subs'!#REF!</definedName>
    <definedName name="YR_2006">'[34]Aday IS EG Subs'!#REF!</definedName>
    <definedName name="YR_2007">'[34]Aday IS EG Subs'!#REF!</definedName>
    <definedName name="YR_2008">'[34]Aday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'[85]Time Phased Hours'!$A$1:$C$65536,'[85]Time Phased Hours'!$A$3:$IV$5</definedName>
    <definedName name="Z_B7A05E1E_93CE_40AF_8215_EED8EE94C1F4_.wvu.PrintArea" hidden="1">'[85]Risk Profile'!$A$1:$AA$187</definedName>
    <definedName name="zaph">#REF!</definedName>
    <definedName name="zero">0</definedName>
    <definedName name="zxfg" localSheetId="0" hidden="1">#REF!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5" i="1" l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29" i="1"/>
  <c r="D25" i="1"/>
  <c r="F25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9" i="1"/>
  <c r="L26" i="2"/>
  <c r="H26" i="2"/>
  <c r="B22" i="2"/>
  <c r="B23" i="2" s="1"/>
  <c r="B24" i="2" s="1"/>
  <c r="B25" i="2" s="1"/>
  <c r="B26" i="2" s="1"/>
  <c r="D17" i="3"/>
  <c r="H12" i="3" s="1"/>
  <c r="J12" i="3" s="1"/>
  <c r="AP27" i="1" l="1"/>
  <c r="H9" i="3"/>
  <c r="H13" i="3"/>
  <c r="J13" i="3" s="1"/>
  <c r="H10" i="3"/>
  <c r="J10" i="3" s="1"/>
  <c r="H14" i="3"/>
  <c r="J14" i="3" s="1"/>
  <c r="H11" i="3"/>
  <c r="J11" i="3" s="1"/>
  <c r="H15" i="3"/>
  <c r="J15" i="3" s="1"/>
  <c r="H17" i="3" l="1"/>
  <c r="J9" i="3"/>
  <c r="J17" i="3" s="1"/>
  <c r="AT29" i="1" l="1"/>
  <c r="D238" i="3" l="1"/>
  <c r="D237" i="3"/>
  <c r="D236" i="3"/>
  <c r="D235" i="3"/>
  <c r="D234" i="3"/>
  <c r="D233" i="3"/>
  <c r="D232" i="3"/>
  <c r="D240" i="3" s="1"/>
  <c r="D224" i="3"/>
  <c r="D223" i="3"/>
  <c r="D222" i="3"/>
  <c r="D221" i="3"/>
  <c r="D220" i="3"/>
  <c r="D219" i="3"/>
  <c r="D218" i="3"/>
  <c r="D211" i="3"/>
  <c r="D210" i="3"/>
  <c r="D209" i="3"/>
  <c r="D208" i="3"/>
  <c r="D207" i="3"/>
  <c r="D206" i="3"/>
  <c r="D205" i="3"/>
  <c r="D198" i="3"/>
  <c r="D197" i="3"/>
  <c r="D196" i="3"/>
  <c r="D195" i="3"/>
  <c r="D194" i="3"/>
  <c r="D193" i="3"/>
  <c r="D192" i="3"/>
  <c r="D185" i="3"/>
  <c r="D184" i="3"/>
  <c r="D183" i="3"/>
  <c r="D182" i="3"/>
  <c r="D181" i="3"/>
  <c r="D180" i="3"/>
  <c r="D179" i="3"/>
  <c r="D172" i="3"/>
  <c r="D171" i="3"/>
  <c r="D170" i="3"/>
  <c r="D169" i="3"/>
  <c r="D168" i="3"/>
  <c r="D167" i="3"/>
  <c r="D166" i="3"/>
  <c r="D159" i="3"/>
  <c r="D158" i="3"/>
  <c r="D157" i="3"/>
  <c r="D156" i="3"/>
  <c r="D155" i="3"/>
  <c r="D154" i="3"/>
  <c r="D153" i="3"/>
  <c r="D146" i="3"/>
  <c r="D145" i="3"/>
  <c r="D144" i="3"/>
  <c r="D143" i="3"/>
  <c r="D142" i="3"/>
  <c r="D141" i="3"/>
  <c r="D140" i="3"/>
  <c r="D133" i="3"/>
  <c r="D132" i="3"/>
  <c r="D131" i="3"/>
  <c r="D130" i="3"/>
  <c r="D129" i="3"/>
  <c r="D128" i="3"/>
  <c r="D127" i="3"/>
  <c r="D120" i="3"/>
  <c r="D119" i="3"/>
  <c r="D118" i="3"/>
  <c r="D117" i="3"/>
  <c r="D116" i="3"/>
  <c r="D115" i="3"/>
  <c r="D114" i="3"/>
  <c r="D107" i="3"/>
  <c r="D106" i="3"/>
  <c r="D105" i="3"/>
  <c r="D104" i="3"/>
  <c r="D103" i="3"/>
  <c r="D102" i="3"/>
  <c r="D101" i="3"/>
  <c r="D94" i="3"/>
  <c r="D93" i="3"/>
  <c r="D92" i="3"/>
  <c r="D91" i="3"/>
  <c r="D90" i="3"/>
  <c r="D89" i="3"/>
  <c r="D88" i="3"/>
  <c r="D80" i="3"/>
  <c r="D79" i="3"/>
  <c r="D78" i="3"/>
  <c r="D77" i="3"/>
  <c r="D83" i="3" s="1"/>
  <c r="H77" i="3" s="1"/>
  <c r="J77" i="3" s="1"/>
  <c r="D76" i="3"/>
  <c r="D75" i="3"/>
  <c r="D68" i="3"/>
  <c r="D67" i="3"/>
  <c r="D66" i="3"/>
  <c r="D65" i="3"/>
  <c r="D64" i="3"/>
  <c r="D63" i="3"/>
  <c r="D62" i="3"/>
  <c r="D55" i="3"/>
  <c r="D54" i="3"/>
  <c r="D53" i="3"/>
  <c r="D52" i="3"/>
  <c r="D51" i="3"/>
  <c r="D50" i="3"/>
  <c r="D49" i="3"/>
  <c r="D44" i="3"/>
  <c r="H41" i="3" s="1"/>
  <c r="J41" i="3" s="1"/>
  <c r="D31" i="3"/>
  <c r="H28" i="3" s="1"/>
  <c r="J28" i="3" s="1"/>
  <c r="H26" i="3"/>
  <c r="J26" i="3" s="1"/>
  <c r="H25" i="3"/>
  <c r="J25" i="3" s="1"/>
  <c r="J23" i="3"/>
  <c r="H23" i="3"/>
  <c r="A3" i="3"/>
  <c r="F28" i="2"/>
  <c r="N28" i="2"/>
  <c r="H25" i="2"/>
  <c r="L25" i="2" s="1"/>
  <c r="D24" i="1" s="1"/>
  <c r="H24" i="2"/>
  <c r="L24" i="2" s="1"/>
  <c r="D23" i="2"/>
  <c r="H22" i="2"/>
  <c r="L22" i="2" s="1"/>
  <c r="D21" i="1" s="1"/>
  <c r="H21" i="2"/>
  <c r="L21" i="2" s="1"/>
  <c r="D20" i="1" s="1"/>
  <c r="H20" i="2"/>
  <c r="L20" i="2" s="1"/>
  <c r="D19" i="1" s="1"/>
  <c r="H19" i="2"/>
  <c r="L19" i="2" s="1"/>
  <c r="D18" i="1" s="1"/>
  <c r="H18" i="2"/>
  <c r="L18" i="2" s="1"/>
  <c r="D17" i="1" s="1"/>
  <c r="H17" i="2"/>
  <c r="L17" i="2" s="1"/>
  <c r="D16" i="1" s="1"/>
  <c r="H16" i="2"/>
  <c r="L16" i="2" s="1"/>
  <c r="D15" i="1" s="1"/>
  <c r="H15" i="2"/>
  <c r="L15" i="2" s="1"/>
  <c r="D14" i="1" s="1"/>
  <c r="H14" i="2"/>
  <c r="L14" i="2" s="1"/>
  <c r="D13" i="1" s="1"/>
  <c r="H13" i="2"/>
  <c r="L13" i="2" s="1"/>
  <c r="D12" i="1" s="1"/>
  <c r="L12" i="2"/>
  <c r="D11" i="1" s="1"/>
  <c r="H12" i="2"/>
  <c r="H11" i="2"/>
  <c r="L11" i="2" s="1"/>
  <c r="D10" i="1" s="1"/>
  <c r="H10" i="2"/>
  <c r="L10" i="2" s="1"/>
  <c r="D9" i="1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H9" i="2"/>
  <c r="A3" i="2"/>
  <c r="H27" i="1"/>
  <c r="F24" i="1"/>
  <c r="F23" i="1"/>
  <c r="AH23" i="1" s="1"/>
  <c r="D23" i="1"/>
  <c r="AH2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AR8" i="1"/>
  <c r="F8" i="1"/>
  <c r="F27" i="1" l="1"/>
  <c r="D70" i="3"/>
  <c r="H65" i="3"/>
  <c r="J65" i="3" s="1"/>
  <c r="D226" i="3"/>
  <c r="H233" i="3"/>
  <c r="J233" i="3" s="1"/>
  <c r="H185" i="3"/>
  <c r="J185" i="3" s="1"/>
  <c r="D213" i="3"/>
  <c r="H211" i="3" s="1"/>
  <c r="J211" i="3" s="1"/>
  <c r="H234" i="3"/>
  <c r="J234" i="3" s="1"/>
  <c r="H27" i="3"/>
  <c r="J27" i="3" s="1"/>
  <c r="D200" i="3"/>
  <c r="H198" i="3" s="1"/>
  <c r="J198" i="3" s="1"/>
  <c r="H29" i="3"/>
  <c r="J29" i="3" s="1"/>
  <c r="H68" i="3"/>
  <c r="J68" i="3" s="1"/>
  <c r="D187" i="3"/>
  <c r="D174" i="3"/>
  <c r="H180" i="3"/>
  <c r="J180" i="3" s="1"/>
  <c r="H194" i="3"/>
  <c r="J194" i="3" s="1"/>
  <c r="D161" i="3"/>
  <c r="H181" i="3"/>
  <c r="J181" i="3" s="1"/>
  <c r="H238" i="3"/>
  <c r="J238" i="3" s="1"/>
  <c r="D148" i="3"/>
  <c r="H146" i="3" s="1"/>
  <c r="J146" i="3" s="1"/>
  <c r="H154" i="3"/>
  <c r="J154" i="3" s="1"/>
  <c r="H168" i="3"/>
  <c r="J168" i="3" s="1"/>
  <c r="H224" i="3"/>
  <c r="J224" i="3" s="1"/>
  <c r="H36" i="3"/>
  <c r="H67" i="3"/>
  <c r="J67" i="3" s="1"/>
  <c r="H78" i="3"/>
  <c r="J78" i="3" s="1"/>
  <c r="H141" i="3"/>
  <c r="J141" i="3" s="1"/>
  <c r="H155" i="3"/>
  <c r="J155" i="3" s="1"/>
  <c r="H236" i="3"/>
  <c r="J236" i="3" s="1"/>
  <c r="H235" i="3"/>
  <c r="J235" i="3" s="1"/>
  <c r="H237" i="3"/>
  <c r="J237" i="3" s="1"/>
  <c r="H37" i="3"/>
  <c r="J37" i="3" s="1"/>
  <c r="H142" i="3"/>
  <c r="J142" i="3" s="1"/>
  <c r="H222" i="3"/>
  <c r="J222" i="3" s="1"/>
  <c r="H221" i="3"/>
  <c r="J221" i="3" s="1"/>
  <c r="H223" i="3"/>
  <c r="J223" i="3" s="1"/>
  <c r="H39" i="3"/>
  <c r="J39" i="3" s="1"/>
  <c r="H80" i="3"/>
  <c r="J80" i="3" s="1"/>
  <c r="H209" i="3"/>
  <c r="J209" i="3" s="1"/>
  <c r="H208" i="3"/>
  <c r="J208" i="3" s="1"/>
  <c r="H210" i="3"/>
  <c r="J210" i="3" s="1"/>
  <c r="H219" i="3"/>
  <c r="J219" i="3" s="1"/>
  <c r="AH24" i="1"/>
  <c r="H66" i="3"/>
  <c r="J66" i="3" s="1"/>
  <c r="H63" i="3"/>
  <c r="J63" i="3" s="1"/>
  <c r="H62" i="3"/>
  <c r="D96" i="3"/>
  <c r="H88" i="3" s="1"/>
  <c r="H172" i="3"/>
  <c r="J172" i="3" s="1"/>
  <c r="H196" i="3"/>
  <c r="J196" i="3" s="1"/>
  <c r="H195" i="3"/>
  <c r="J195" i="3" s="1"/>
  <c r="H197" i="3"/>
  <c r="J197" i="3" s="1"/>
  <c r="H206" i="3"/>
  <c r="J206" i="3" s="1"/>
  <c r="H220" i="3"/>
  <c r="J220" i="3" s="1"/>
  <c r="D28" i="2"/>
  <c r="H23" i="2"/>
  <c r="L23" i="2" s="1"/>
  <c r="D22" i="1" s="1"/>
  <c r="H40" i="3"/>
  <c r="J40" i="3" s="1"/>
  <c r="H64" i="3"/>
  <c r="J64" i="3" s="1"/>
  <c r="H89" i="3"/>
  <c r="J89" i="3" s="1"/>
  <c r="D109" i="3"/>
  <c r="H102" i="3" s="1"/>
  <c r="J102" i="3" s="1"/>
  <c r="H101" i="3"/>
  <c r="H107" i="3"/>
  <c r="J107" i="3" s="1"/>
  <c r="H159" i="3"/>
  <c r="J159" i="3" s="1"/>
  <c r="H183" i="3"/>
  <c r="J183" i="3" s="1"/>
  <c r="H182" i="3"/>
  <c r="J182" i="3" s="1"/>
  <c r="H184" i="3"/>
  <c r="J184" i="3" s="1"/>
  <c r="H193" i="3"/>
  <c r="J193" i="3" s="1"/>
  <c r="H207" i="3"/>
  <c r="J207" i="3" s="1"/>
  <c r="L9" i="2"/>
  <c r="D57" i="3"/>
  <c r="H51" i="3" s="1"/>
  <c r="J51" i="3" s="1"/>
  <c r="D122" i="3"/>
  <c r="H120" i="3" s="1"/>
  <c r="J120" i="3" s="1"/>
  <c r="H170" i="3"/>
  <c r="J170" i="3" s="1"/>
  <c r="H169" i="3"/>
  <c r="J169" i="3" s="1"/>
  <c r="H171" i="3"/>
  <c r="J171" i="3" s="1"/>
  <c r="H42" i="3"/>
  <c r="J42" i="3" s="1"/>
  <c r="H38" i="3"/>
  <c r="J38" i="3" s="1"/>
  <c r="H79" i="3"/>
  <c r="J79" i="3" s="1"/>
  <c r="H76" i="3"/>
  <c r="J76" i="3" s="1"/>
  <c r="H81" i="3"/>
  <c r="J81" i="3" s="1"/>
  <c r="H75" i="3"/>
  <c r="D135" i="3"/>
  <c r="H157" i="3"/>
  <c r="J157" i="3" s="1"/>
  <c r="H156" i="3"/>
  <c r="J156" i="3" s="1"/>
  <c r="H158" i="3"/>
  <c r="J158" i="3" s="1"/>
  <c r="H167" i="3"/>
  <c r="J167" i="3" s="1"/>
  <c r="H24" i="3"/>
  <c r="H153" i="3"/>
  <c r="H166" i="3"/>
  <c r="H179" i="3"/>
  <c r="H192" i="3"/>
  <c r="H205" i="3"/>
  <c r="H218" i="3"/>
  <c r="H232" i="3"/>
  <c r="H28" i="2" l="1"/>
  <c r="H140" i="3"/>
  <c r="H114" i="3"/>
  <c r="J88" i="3"/>
  <c r="J62" i="3"/>
  <c r="J70" i="3" s="1"/>
  <c r="AH29" i="1" s="1"/>
  <c r="H70" i="3"/>
  <c r="H226" i="3"/>
  <c r="J218" i="3"/>
  <c r="J226" i="3" s="1"/>
  <c r="J29" i="1" s="1"/>
  <c r="J9" i="1" s="1"/>
  <c r="H213" i="3"/>
  <c r="J205" i="3"/>
  <c r="J213" i="3" s="1"/>
  <c r="L29" i="1" s="1"/>
  <c r="H115" i="3"/>
  <c r="J115" i="3" s="1"/>
  <c r="H200" i="3"/>
  <c r="J192" i="3"/>
  <c r="J200" i="3" s="1"/>
  <c r="N29" i="1" s="1"/>
  <c r="J101" i="3"/>
  <c r="H94" i="3"/>
  <c r="J94" i="3" s="1"/>
  <c r="J36" i="3"/>
  <c r="J44" i="3" s="1"/>
  <c r="AL29" i="1" s="1"/>
  <c r="H44" i="3"/>
  <c r="H83" i="3"/>
  <c r="J75" i="3"/>
  <c r="J83" i="3" s="1"/>
  <c r="AF29" i="1" s="1"/>
  <c r="H187" i="3"/>
  <c r="J179" i="3"/>
  <c r="J187" i="3" s="1"/>
  <c r="P29" i="1" s="1"/>
  <c r="H103" i="3"/>
  <c r="J103" i="3" s="1"/>
  <c r="H105" i="3"/>
  <c r="J105" i="3" s="1"/>
  <c r="H104" i="3"/>
  <c r="J104" i="3" s="1"/>
  <c r="H106" i="3"/>
  <c r="J106" i="3" s="1"/>
  <c r="J114" i="3"/>
  <c r="J140" i="3"/>
  <c r="H131" i="3"/>
  <c r="J131" i="3" s="1"/>
  <c r="H130" i="3"/>
  <c r="J130" i="3" s="1"/>
  <c r="H132" i="3"/>
  <c r="J132" i="3" s="1"/>
  <c r="H50" i="3"/>
  <c r="J50" i="3" s="1"/>
  <c r="H49" i="3"/>
  <c r="H53" i="3"/>
  <c r="J53" i="3" s="1"/>
  <c r="H54" i="3"/>
  <c r="J54" i="3" s="1"/>
  <c r="H52" i="3"/>
  <c r="J52" i="3" s="1"/>
  <c r="L28" i="2"/>
  <c r="D8" i="1"/>
  <c r="H174" i="3"/>
  <c r="J166" i="3"/>
  <c r="J174" i="3" s="1"/>
  <c r="R29" i="1" s="1"/>
  <c r="H90" i="3"/>
  <c r="J90" i="3" s="1"/>
  <c r="H92" i="3"/>
  <c r="J92" i="3" s="1"/>
  <c r="H91" i="3"/>
  <c r="J91" i="3" s="1"/>
  <c r="H93" i="3"/>
  <c r="J93" i="3" s="1"/>
  <c r="H161" i="3"/>
  <c r="J153" i="3"/>
  <c r="J161" i="3" s="1"/>
  <c r="T29" i="1" s="1"/>
  <c r="H31" i="3"/>
  <c r="J24" i="3"/>
  <c r="J31" i="3" s="1"/>
  <c r="AN29" i="1" s="1"/>
  <c r="H133" i="3"/>
  <c r="J133" i="3" s="1"/>
  <c r="H116" i="3"/>
  <c r="J116" i="3" s="1"/>
  <c r="H118" i="3"/>
  <c r="J118" i="3" s="1"/>
  <c r="H117" i="3"/>
  <c r="J117" i="3" s="1"/>
  <c r="H119" i="3"/>
  <c r="J119" i="3" s="1"/>
  <c r="H55" i="3"/>
  <c r="J55" i="3" s="1"/>
  <c r="H144" i="3"/>
  <c r="J144" i="3" s="1"/>
  <c r="H143" i="3"/>
  <c r="J143" i="3" s="1"/>
  <c r="H145" i="3"/>
  <c r="J145" i="3" s="1"/>
  <c r="H240" i="3"/>
  <c r="J232" i="3"/>
  <c r="J240" i="3" s="1"/>
  <c r="H127" i="3"/>
  <c r="H129" i="3"/>
  <c r="J129" i="3" s="1"/>
  <c r="H128" i="3"/>
  <c r="J128" i="3" s="1"/>
  <c r="J122" i="3" l="1"/>
  <c r="Z29" i="1" s="1"/>
  <c r="AF19" i="1"/>
  <c r="AF14" i="1"/>
  <c r="AF17" i="1"/>
  <c r="AF12" i="1"/>
  <c r="AF16" i="1"/>
  <c r="AF11" i="1"/>
  <c r="AF15" i="1"/>
  <c r="AF18" i="1"/>
  <c r="AF20" i="1"/>
  <c r="AF9" i="1"/>
  <c r="AF10" i="1"/>
  <c r="AF13" i="1"/>
  <c r="N11" i="1"/>
  <c r="N9" i="1"/>
  <c r="N10" i="1"/>
  <c r="AH21" i="1"/>
  <c r="AH15" i="1"/>
  <c r="AH14" i="1"/>
  <c r="AH16" i="1"/>
  <c r="AH11" i="1"/>
  <c r="AH17" i="1"/>
  <c r="AH18" i="1"/>
  <c r="AH10" i="1"/>
  <c r="AH13" i="1"/>
  <c r="AH19" i="1"/>
  <c r="AH12" i="1"/>
  <c r="AH9" i="1"/>
  <c r="AH20" i="1"/>
  <c r="J49" i="3"/>
  <c r="J57" i="3" s="1"/>
  <c r="AJ29" i="1" s="1"/>
  <c r="H57" i="3"/>
  <c r="H122" i="3"/>
  <c r="J96" i="3"/>
  <c r="AD29" i="1" s="1"/>
  <c r="AN20" i="1"/>
  <c r="AN21" i="1"/>
  <c r="AN11" i="1"/>
  <c r="AN9" i="1"/>
  <c r="AN22" i="1"/>
  <c r="AN17" i="1"/>
  <c r="AN16" i="1"/>
  <c r="AN23" i="1"/>
  <c r="AN19" i="1"/>
  <c r="AN13" i="1"/>
  <c r="AN18" i="1"/>
  <c r="AN14" i="1"/>
  <c r="AN12" i="1"/>
  <c r="AN15" i="1"/>
  <c r="AN10" i="1"/>
  <c r="AN24" i="1"/>
  <c r="AR24" i="1" s="1"/>
  <c r="AT24" i="1" s="1"/>
  <c r="R11" i="1"/>
  <c r="R10" i="1"/>
  <c r="R13" i="1"/>
  <c r="R9" i="1"/>
  <c r="R12" i="1"/>
  <c r="H96" i="3"/>
  <c r="L9" i="1"/>
  <c r="L10" i="1"/>
  <c r="T12" i="1"/>
  <c r="T10" i="1"/>
  <c r="T9" i="1"/>
  <c r="T13" i="1"/>
  <c r="T14" i="1"/>
  <c r="T11" i="1"/>
  <c r="AT8" i="1"/>
  <c r="D27" i="1"/>
  <c r="AL19" i="1"/>
  <c r="AL11" i="1"/>
  <c r="AL13" i="1"/>
  <c r="AL21" i="1"/>
  <c r="AL10" i="1"/>
  <c r="AL22" i="1"/>
  <c r="AL23" i="1"/>
  <c r="AL9" i="1"/>
  <c r="AL16" i="1"/>
  <c r="AL15" i="1"/>
  <c r="AL14" i="1"/>
  <c r="AL17" i="1"/>
  <c r="AL18" i="1"/>
  <c r="AL20" i="1"/>
  <c r="AL12" i="1"/>
  <c r="J27" i="1"/>
  <c r="H135" i="3"/>
  <c r="J127" i="3"/>
  <c r="J135" i="3" s="1"/>
  <c r="X29" i="1" s="1"/>
  <c r="J148" i="3"/>
  <c r="V29" i="1" s="1"/>
  <c r="P12" i="1"/>
  <c r="P11" i="1"/>
  <c r="P10" i="1"/>
  <c r="P9" i="1"/>
  <c r="P27" i="1" s="1"/>
  <c r="J109" i="3"/>
  <c r="AB29" i="1" s="1"/>
  <c r="H148" i="3"/>
  <c r="H109" i="3"/>
  <c r="AL27" i="1" l="1"/>
  <c r="Z17" i="1"/>
  <c r="Z16" i="1"/>
  <c r="Z9" i="1"/>
  <c r="Z10" i="1"/>
  <c r="Z12" i="1"/>
  <c r="Z15" i="1"/>
  <c r="Z11" i="1"/>
  <c r="Z14" i="1"/>
  <c r="Z13" i="1"/>
  <c r="AR23" i="1"/>
  <c r="AT23" i="1" s="1"/>
  <c r="L27" i="1"/>
  <c r="N27" i="1"/>
  <c r="AN27" i="1"/>
  <c r="AH27" i="1"/>
  <c r="AJ19" i="1"/>
  <c r="AJ13" i="1"/>
  <c r="AJ21" i="1"/>
  <c r="AR21" i="1" s="1"/>
  <c r="AT21" i="1" s="1"/>
  <c r="AJ22" i="1"/>
  <c r="AR22" i="1" s="1"/>
  <c r="AT22" i="1" s="1"/>
  <c r="AJ18" i="1"/>
  <c r="AJ12" i="1"/>
  <c r="AJ10" i="1"/>
  <c r="AJ9" i="1"/>
  <c r="AJ20" i="1"/>
  <c r="AR20" i="1" s="1"/>
  <c r="AT20" i="1" s="1"/>
  <c r="AJ16" i="1"/>
  <c r="AJ17" i="1"/>
  <c r="AJ15" i="1"/>
  <c r="AJ14" i="1"/>
  <c r="AJ11" i="1"/>
  <c r="T27" i="1"/>
  <c r="AF27" i="1"/>
  <c r="AD18" i="1"/>
  <c r="AD19" i="1"/>
  <c r="AD12" i="1"/>
  <c r="AD11" i="1"/>
  <c r="AD14" i="1"/>
  <c r="AD16" i="1"/>
  <c r="AD9" i="1"/>
  <c r="AD10" i="1"/>
  <c r="AD15" i="1"/>
  <c r="AD13" i="1"/>
  <c r="AD17" i="1"/>
  <c r="V11" i="1"/>
  <c r="V13" i="1"/>
  <c r="V12" i="1"/>
  <c r="V10" i="1"/>
  <c r="V9" i="1"/>
  <c r="V14" i="1"/>
  <c r="V15" i="1"/>
  <c r="R27" i="1"/>
  <c r="X11" i="1"/>
  <c r="X16" i="1"/>
  <c r="X13" i="1"/>
  <c r="X9" i="1"/>
  <c r="X12" i="1"/>
  <c r="X15" i="1"/>
  <c r="X14" i="1"/>
  <c r="X10" i="1"/>
  <c r="AB9" i="1"/>
  <c r="AB15" i="1"/>
  <c r="AB18" i="1"/>
  <c r="AB10" i="1"/>
  <c r="AB16" i="1"/>
  <c r="AB13" i="1"/>
  <c r="AB11" i="1"/>
  <c r="AB14" i="1"/>
  <c r="AB17" i="1"/>
  <c r="AB12" i="1"/>
  <c r="AR16" i="1" l="1"/>
  <c r="AT16" i="1" s="1"/>
  <c r="AR14" i="1"/>
  <c r="AT14" i="1" s="1"/>
  <c r="AR10" i="1"/>
  <c r="AT10" i="1" s="1"/>
  <c r="AR12" i="1"/>
  <c r="AT12" i="1" s="1"/>
  <c r="AJ27" i="1"/>
  <c r="AD27" i="1"/>
  <c r="AR13" i="1"/>
  <c r="AT13" i="1" s="1"/>
  <c r="Z27" i="1"/>
  <c r="AR11" i="1"/>
  <c r="AT11" i="1" s="1"/>
  <c r="AR19" i="1"/>
  <c r="AT19" i="1" s="1"/>
  <c r="AR15" i="1"/>
  <c r="AT15" i="1" s="1"/>
  <c r="AB27" i="1"/>
  <c r="AR17" i="1"/>
  <c r="AT17" i="1" s="1"/>
  <c r="V27" i="1"/>
  <c r="X27" i="1"/>
  <c r="AR18" i="1"/>
  <c r="AT18" i="1" s="1"/>
  <c r="AR9" i="1"/>
  <c r="AR27" i="1" l="1"/>
  <c r="AT9" i="1"/>
  <c r="AT27" i="1" s="1"/>
  <c r="AT31" i="1" s="1"/>
</calcChain>
</file>

<file path=xl/sharedStrings.xml><?xml version="1.0" encoding="utf-8"?>
<sst xmlns="http://schemas.openxmlformats.org/spreadsheetml/2006/main" count="177" uniqueCount="67">
  <si>
    <t>Atlantic City Electric Company ("ACE")</t>
  </si>
  <si>
    <t>AFUDC Equity Book Depreciation Work Paper</t>
  </si>
  <si>
    <t>Year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</si>
  <si>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</si>
  <si>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</si>
  <si>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</si>
  <si>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</si>
  <si>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</si>
  <si>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</si>
  <si>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</si>
  <si>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</si>
  <si>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</si>
  <si>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</si>
  <si>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</si>
  <si>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</si>
  <si>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</si>
  <si>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</si>
  <si>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</si>
  <si>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</si>
  <si>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</si>
  <si>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2020
Depreciation</t>
  </si>
  <si>
    <t>2021
Depreciation</t>
  </si>
  <si>
    <t>Accumulated
Depreciation</t>
  </si>
  <si>
    <t>Net
AFUDC Equity</t>
  </si>
  <si>
    <t>Total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</si>
  <si>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</si>
  <si>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</si>
  <si>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</si>
  <si>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</si>
  <si>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</si>
  <si>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</si>
  <si>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</si>
  <si>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</si>
  <si>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 xml:space="preserve"> </t>
  </si>
  <si>
    <t>TOTAL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</si>
  <si>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</si>
  <si>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</si>
  <si>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</si>
  <si>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</si>
  <si>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</si>
  <si>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</si>
  <si>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</si>
  <si>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2021 FERC Form 1, Page 337</t>
  </si>
  <si>
    <t>Account 
Number</t>
  </si>
  <si>
    <t>Depreciable 
Plant Basis 
(in Thousands)</t>
  </si>
  <si>
    <t>Applied
Depr. Rate
Percent</t>
  </si>
  <si>
    <t>Ratio</t>
  </si>
  <si>
    <t>Blended</t>
  </si>
  <si>
    <t>2020 FERC Form 1, Page 337</t>
  </si>
  <si>
    <t>2019 FERC Form 1, Page 337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</si>
  <si>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</si>
  <si>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</si>
  <si>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</si>
  <si>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</si>
  <si>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</si>
  <si>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</si>
  <si>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</si>
  <si>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</si>
  <si>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</si>
  <si>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</si>
  <si>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</si>
  <si>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</si>
  <si>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</si>
  <si>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</si>
  <si>
    <t>For the Year Ended: December 31, 2022</t>
  </si>
  <si>
    <t>2022 FERC Form 1, Page 337</t>
  </si>
  <si>
    <t>2022
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</si>
</sst>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1" applyNumberFormat="1" applyFont="1" applyBorder="1"/>
    <xf numFmtId="43" fontId="3" fillId="0" borderId="0" xfId="1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5" fontId="3" fillId="0" borderId="0" xfId="2" applyNumberFormat="1" applyFont="1" applyFill="1"/>
    <xf numFmtId="166" fontId="3" fillId="0" borderId="0" xfId="3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165" fontId="3" fillId="0" borderId="2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43" fontId="3" fillId="0" borderId="0" xfId="0" applyNumberFormat="1" applyFont="1" applyFill="1"/>
    <xf numFmtId="0" fontId="3" fillId="0" borderId="3" xfId="0" applyFont="1" applyFill="1" applyBorder="1"/>
    <xf numFmtId="1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0" fontId="3" fillId="0" borderId="0" xfId="3" applyNumberFormat="1" applyFont="1" applyFill="1"/>
    <xf numFmtId="10" fontId="3" fillId="0" borderId="0" xfId="0" applyNumberFormat="1" applyFont="1" applyFill="1"/>
    <xf numFmtId="164" fontId="3" fillId="0" borderId="1" xfId="1" applyNumberFormat="1" applyFont="1" applyFill="1" applyBorder="1"/>
    <xf numFmtId="0" fontId="3" fillId="0" borderId="1" xfId="0" applyFont="1" applyFill="1" applyBorder="1"/>
    <xf numFmtId="10" fontId="3" fillId="0" borderId="0" xfId="3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theme" Target="theme/theme1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styles" Target="styles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coj/Local%20Settings/Temporary%20Internet%20Files/OLK94/Retirements%20Estimate%202005%20Budg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EW_OPU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ments"/>
      <sheetName val="Gen Eq."/>
      <sheetName val="Vilardi File"/>
      <sheetName val="Actuals to Date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  <sheetName val="CONDENSED:REVIEW PG 1 "/>
      <sheetName val="CONDENSED: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4197-F6A5-42D2-9D7C-17A28D3E56E3}">
  <sheetPr>
    <pageSetUpPr fitToPage="1"/>
  </sheetPr>
  <dimension ref="A1:AT31"/>
  <sheetViews>
    <sheetView tabSelected="1" zoomScale="80" zoomScaleNormal="80" zoomScaleSheetLayoutView="100" workbookViewId="0">
      <selection activeCell="AF35" sqref="AF35"/>
    </sheetView>
  </sheetViews>
  <sheetFormatPr defaultColWidth="9.1796875" defaultRowHeight="12.5" x14ac:dyDescent="0.25"/>
  <cols>
    <col min="1" max="1" width="2.7265625" style="2" customWidth="1"/>
    <col min="2" max="2" width="8.81640625" style="2" customWidth="1"/>
    <col min="3" max="3" width="1.54296875" style="2" customWidth="1"/>
    <col min="4" max="4" width="13.81640625" style="2" bestFit="1" customWidth="1"/>
    <col min="5" max="5" width="1.54296875" style="2" customWidth="1"/>
    <col min="6" max="6" width="13.7265625" style="2" customWidth="1"/>
    <col min="7" max="7" width="1.54296875" style="2" customWidth="1"/>
    <col min="8" max="8" width="14.7265625" style="2" customWidth="1"/>
    <col min="9" max="9" width="1.54296875" style="2" customWidth="1"/>
    <col min="10" max="10" width="13.7265625" style="2" customWidth="1"/>
    <col min="11" max="11" width="1.54296875" style="2" customWidth="1"/>
    <col min="12" max="12" width="13.7265625" style="2" customWidth="1"/>
    <col min="13" max="13" width="1.54296875" style="2" customWidth="1"/>
    <col min="14" max="14" width="13.7265625" style="2" customWidth="1"/>
    <col min="15" max="15" width="1.54296875" style="2" customWidth="1"/>
    <col min="16" max="16" width="13.7265625" style="2" customWidth="1"/>
    <col min="17" max="17" width="1.54296875" style="2" customWidth="1"/>
    <col min="18" max="18" width="13.7265625" style="2" customWidth="1"/>
    <col min="19" max="19" width="1.54296875" style="2" customWidth="1"/>
    <col min="20" max="20" width="13.7265625" style="2" customWidth="1"/>
    <col min="21" max="21" width="1.54296875" style="2" customWidth="1"/>
    <col min="22" max="22" width="13.7265625" style="2" customWidth="1"/>
    <col min="23" max="23" width="1.54296875" style="2" customWidth="1"/>
    <col min="24" max="24" width="13.7265625" style="2" customWidth="1"/>
    <col min="25" max="25" width="1.54296875" style="2" customWidth="1"/>
    <col min="26" max="26" width="13.7265625" style="2" customWidth="1"/>
    <col min="27" max="27" width="1.54296875" style="2" customWidth="1"/>
    <col min="28" max="28" width="13.7265625" style="2" customWidth="1"/>
    <col min="29" max="29" width="1.54296875" style="2" customWidth="1"/>
    <col min="30" max="30" width="13.7265625" style="2" customWidth="1"/>
    <col min="31" max="31" width="1.54296875" style="2" customWidth="1"/>
    <col min="32" max="32" width="12" style="2" bestFit="1" customWidth="1"/>
    <col min="33" max="33" width="1.54296875" style="2" customWidth="1"/>
    <col min="34" max="34" width="13.81640625" style="2" bestFit="1" customWidth="1"/>
    <col min="35" max="35" width="1.54296875" style="2" customWidth="1"/>
    <col min="36" max="36" width="13.81640625" style="2" bestFit="1" customWidth="1"/>
    <col min="37" max="37" width="1.54296875" style="2" customWidth="1"/>
    <col min="38" max="38" width="13.81640625" style="2" bestFit="1" customWidth="1"/>
    <col min="39" max="39" width="1.54296875" style="2" customWidth="1"/>
    <col min="40" max="40" width="13.81640625" style="2" bestFit="1" customWidth="1"/>
    <col min="41" max="41" width="1.54296875" style="2" customWidth="1"/>
    <col min="42" max="42" width="13.81640625" style="2" bestFit="1" customWidth="1"/>
    <col min="43" max="43" width="1.54296875" style="2" customWidth="1"/>
    <col min="44" max="44" width="12.453125" style="2" bestFit="1" customWidth="1"/>
    <col min="45" max="45" width="1.54296875" style="2" customWidth="1"/>
    <col min="46" max="46" width="13.26953125" style="2" bestFit="1" customWidth="1"/>
    <col min="47" max="16384" width="9.1796875" style="2"/>
  </cols>
  <sheetData>
    <row r="1" spans="1:46" ht="13" x14ac:dyDescent="0.3">
      <c r="A1" s="1" t="s">
        <v>0</v>
      </c>
      <c r="X1" s="1"/>
      <c r="AB1" s="1"/>
      <c r="AF1" s="3"/>
    </row>
    <row r="2" spans="1:46" ht="13" x14ac:dyDescent="0.3">
      <c r="A2" s="4" t="s">
        <v>1</v>
      </c>
      <c r="X2" s="1"/>
      <c r="AB2" s="1"/>
    </row>
    <row r="3" spans="1:46" ht="13" x14ac:dyDescent="0.3">
      <c r="A3" s="4" t="s">
        <v>64</v>
      </c>
    </row>
    <row r="4" spans="1:4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6" spans="1:46" ht="25" x14ac:dyDescent="0.25">
      <c r="B6" s="6" t="s">
        <v>2</v>
      </c>
      <c r="D6" s="6" t="s">
        <v>3</v>
      </c>
      <c r="F6" s="6" t="s">
        <v>4</v>
      </c>
      <c r="H6" s="7" t="s">
        <v>5</v>
      </c>
      <c r="J6" s="7" t="s">
        <v>6</v>
      </c>
      <c r="L6" s="7" t="s">
        <v>7</v>
      </c>
      <c r="N6" s="7" t="s">
        <v>8</v>
      </c>
      <c r="P6" s="7" t="s">
        <v>9</v>
      </c>
      <c r="R6" s="7" t="s">
        <v>10</v>
      </c>
      <c r="T6" s="7" t="s">
        <v>11</v>
      </c>
      <c r="V6" s="7" t="s">
        <v>12</v>
      </c>
      <c r="X6" s="7" t="s">
        <v>13</v>
      </c>
      <c r="Z6" s="7" t="s">
        <v>14</v>
      </c>
      <c r="AB6" s="7" t="s">
        <v>15</v>
      </c>
      <c r="AD6" s="7" t="s">
        <v>16</v>
      </c>
      <c r="AF6" s="7" t="s">
        <v>17</v>
      </c>
      <c r="AH6" s="7" t="s">
        <v>18</v>
      </c>
      <c r="AJ6" s="7" t="s">
        <v>19</v>
      </c>
      <c r="AL6" s="7" t="s">
        <v>20</v>
      </c>
      <c r="AN6" s="7" t="s">
        <v>21</v>
      </c>
      <c r="AP6" s="7" t="s">
        <v>66</v>
      </c>
      <c r="AR6" s="7" t="s">
        <v>22</v>
      </c>
      <c r="AT6" s="7" t="s">
        <v>23</v>
      </c>
    </row>
    <row r="7" spans="1:46" x14ac:dyDescent="0.25">
      <c r="H7" s="8"/>
    </row>
    <row r="8" spans="1:46" x14ac:dyDescent="0.25">
      <c r="B8" s="9">
        <v>2005</v>
      </c>
      <c r="D8" s="10">
        <f>'2. AFUDC Equity Incurred'!L9</f>
        <v>0</v>
      </c>
      <c r="F8" s="10">
        <f>'2. AFUDC Equity Incurred'!N9</f>
        <v>0</v>
      </c>
      <c r="H8" s="10">
        <v>0</v>
      </c>
      <c r="I8" s="10"/>
      <c r="J8" s="10">
        <v>0</v>
      </c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>
        <v>0</v>
      </c>
      <c r="S8" s="10"/>
      <c r="T8" s="10">
        <v>0</v>
      </c>
      <c r="U8" s="10"/>
      <c r="V8" s="10">
        <v>0</v>
      </c>
      <c r="W8" s="10"/>
      <c r="X8" s="10">
        <v>0</v>
      </c>
      <c r="Y8" s="10"/>
      <c r="Z8" s="10">
        <v>0</v>
      </c>
      <c r="AA8" s="10"/>
      <c r="AB8" s="10">
        <v>0</v>
      </c>
      <c r="AC8" s="10"/>
      <c r="AD8" s="10">
        <v>0</v>
      </c>
      <c r="AE8" s="10"/>
      <c r="AF8" s="10">
        <v>0</v>
      </c>
      <c r="AG8" s="10"/>
      <c r="AH8" s="10">
        <v>0</v>
      </c>
      <c r="AI8" s="10"/>
      <c r="AJ8" s="10">
        <v>0</v>
      </c>
      <c r="AK8" s="10"/>
      <c r="AL8" s="10">
        <v>0</v>
      </c>
      <c r="AM8" s="10"/>
      <c r="AN8" s="10">
        <v>0</v>
      </c>
      <c r="AO8" s="10"/>
      <c r="AP8" s="10">
        <v>0</v>
      </c>
      <c r="AQ8" s="10"/>
      <c r="AR8" s="10">
        <f>SUM(H8:AQ8)</f>
        <v>0</v>
      </c>
      <c r="AT8" s="10">
        <f>D8+AR8</f>
        <v>0</v>
      </c>
    </row>
    <row r="9" spans="1:46" x14ac:dyDescent="0.25">
      <c r="B9" s="9">
        <f>B8+1</f>
        <v>2006</v>
      </c>
      <c r="D9" s="10">
        <f>'2. AFUDC Equity Incurred'!L10</f>
        <v>195351.18734394124</v>
      </c>
      <c r="F9" s="10">
        <f>'2. AFUDC Equity Incurred'!N10</f>
        <v>169372</v>
      </c>
      <c r="H9" s="10">
        <v>0</v>
      </c>
      <c r="J9" s="10">
        <f>-F9*J29*0.5</f>
        <v>-2152.3218020113982</v>
      </c>
      <c r="L9" s="10">
        <f>-F9*L29</f>
        <v>-4317.8187748780556</v>
      </c>
      <c r="M9" s="10"/>
      <c r="N9" s="10">
        <f>-$F$9*N29</f>
        <v>-4300.8685355334655</v>
      </c>
      <c r="O9" s="10"/>
      <c r="P9" s="10">
        <f>-$F$9*P29</f>
        <v>-4303.5199350405483</v>
      </c>
      <c r="R9" s="10">
        <f>-$F$9*R29</f>
        <v>-4300.5255288885173</v>
      </c>
      <c r="T9" s="10">
        <f>-$F$9*T29</f>
        <v>-4300.0462999323472</v>
      </c>
      <c r="V9" s="10">
        <f>-$F$9*V29</f>
        <v>-4305.9166659877683</v>
      </c>
      <c r="X9" s="10">
        <f>-$F$9*X29</f>
        <v>-4307.4745474091869</v>
      </c>
      <c r="Z9" s="10">
        <f>-$F$9*Z29</f>
        <v>-4322.041087956798</v>
      </c>
      <c r="AB9" s="10">
        <f>-$F$9*AB29</f>
        <v>-4329.1656724199438</v>
      </c>
      <c r="AD9" s="10">
        <f>-$F$9*AD29</f>
        <v>-4326.8832446147935</v>
      </c>
      <c r="AF9" s="10">
        <f>-$F$9*AF29</f>
        <v>-4348.3730632891911</v>
      </c>
      <c r="AH9" s="10">
        <f>-$F$9*AH29</f>
        <v>-4362.4617838650001</v>
      </c>
      <c r="AJ9" s="10">
        <f t="shared" ref="AJ9:AJ18" si="0">-F9*$AJ$29</f>
        <v>-4367.3337204124218</v>
      </c>
      <c r="AL9" s="10">
        <f>-F9*$AL$29</f>
        <v>-4371.7433960409144</v>
      </c>
      <c r="AN9" s="10">
        <f>-F9*$AN$29</f>
        <v>-4413.8401345655102</v>
      </c>
      <c r="AP9" s="10">
        <f>-F9*$AP$29</f>
        <v>-6121.7667352457129</v>
      </c>
      <c r="AR9" s="10">
        <f t="shared" ref="AR9:AR22" si="1">SUM(H9:AQ9)</f>
        <v>-73252.10092809156</v>
      </c>
      <c r="AT9" s="10">
        <f t="shared" ref="AT9:AT22" si="2">D9+AR9</f>
        <v>122099.08641584968</v>
      </c>
    </row>
    <row r="10" spans="1:46" x14ac:dyDescent="0.25">
      <c r="B10" s="9">
        <f t="shared" ref="B10:B25" si="3">B9+1</f>
        <v>2007</v>
      </c>
      <c r="D10" s="10">
        <f>'2. AFUDC Equity Incurred'!L11</f>
        <v>296526.33461444313</v>
      </c>
      <c r="F10" s="10">
        <f>'2. AFUDC Equity Incurred'!N11</f>
        <v>322505.52195838437</v>
      </c>
      <c r="H10" s="10">
        <v>0</v>
      </c>
      <c r="J10" s="10">
        <v>0</v>
      </c>
      <c r="L10" s="10">
        <f>-F10*L29*0.5</f>
        <v>-4110.8341334865236</v>
      </c>
      <c r="M10" s="10"/>
      <c r="N10" s="10">
        <f>-$F$10*N29</f>
        <v>-8189.3928862303828</v>
      </c>
      <c r="P10" s="10">
        <f>-$F$10*P29</f>
        <v>-8194.4414832945495</v>
      </c>
      <c r="R10" s="10">
        <f>-$F$10*R29</f>
        <v>-8188.7397585760837</v>
      </c>
      <c r="T10" s="10">
        <f>-$F$10*T29</f>
        <v>-8187.8272465631926</v>
      </c>
      <c r="V10" s="10">
        <f>-$F$10*V29</f>
        <v>-8199.0051594932538</v>
      </c>
      <c r="X10" s="10">
        <f>-$F$10*X29</f>
        <v>-8201.9715610293042</v>
      </c>
      <c r="Z10" s="10">
        <f>-$F$10*Z29</f>
        <v>-8229.7080804211491</v>
      </c>
      <c r="AB10" s="10">
        <f>-$F$10*AB29</f>
        <v>-8243.2741824393306</v>
      </c>
      <c r="AD10" s="10">
        <f>-$F$10*AD29</f>
        <v>-8238.9281537531697</v>
      </c>
      <c r="AF10" s="10">
        <f>-$F$10*AF29</f>
        <v>-8279.8474626612388</v>
      </c>
      <c r="AH10" s="10">
        <f>-$F$10*AH29</f>
        <v>-8306.6741529230712</v>
      </c>
      <c r="AJ10" s="10">
        <f t="shared" si="0"/>
        <v>-8315.9509308980269</v>
      </c>
      <c r="AL10" s="10">
        <f t="shared" ref="AL10:AL22" si="4">-F10*$AL$29</f>
        <v>-8324.3475061302634</v>
      </c>
      <c r="AN10" s="10">
        <f t="shared" ref="AN10:AN23" si="5">-F10*$AN$29</f>
        <v>-8404.504973897192</v>
      </c>
      <c r="AP10" s="10">
        <f t="shared" ref="AP10:AP24" si="6">-F10*$AP$29</f>
        <v>-11656.611342240119</v>
      </c>
      <c r="AR10" s="10">
        <f t="shared" si="1"/>
        <v>-131272.05901403684</v>
      </c>
      <c r="AT10" s="10">
        <f t="shared" si="2"/>
        <v>165254.27560040628</v>
      </c>
    </row>
    <row r="11" spans="1:46" x14ac:dyDescent="0.25">
      <c r="B11" s="9">
        <f t="shared" si="3"/>
        <v>2008</v>
      </c>
      <c r="D11" s="10">
        <f>'2. AFUDC Equity Incurred'!L12</f>
        <v>347014.54570134642</v>
      </c>
      <c r="F11" s="10">
        <f>'2. AFUDC Equity Incurred'!N12</f>
        <v>347014.54570134642</v>
      </c>
      <c r="H11" s="10">
        <v>0</v>
      </c>
      <c r="J11" s="10">
        <v>0</v>
      </c>
      <c r="L11" s="10">
        <v>0</v>
      </c>
      <c r="N11" s="10">
        <f>-F11*N29*0.5</f>
        <v>-4405.8756493970686</v>
      </c>
      <c r="P11" s="10">
        <f>-$F$11*P29</f>
        <v>-8817.183567382941</v>
      </c>
      <c r="R11" s="10">
        <f>-$F$11*R29</f>
        <v>-8811.0485362650943</v>
      </c>
      <c r="T11" s="10">
        <f>-$F$11*T29</f>
        <v>-8810.0666772889217</v>
      </c>
      <c r="V11" s="10">
        <f>-$F$11*V29</f>
        <v>-8822.0940632194306</v>
      </c>
      <c r="X11" s="10">
        <f>-$F$11*X29</f>
        <v>-8825.2858984325139</v>
      </c>
      <c r="Z11" s="10">
        <f>-$F$11*Z29</f>
        <v>-8855.1302732439926</v>
      </c>
      <c r="AB11" s="10">
        <f>-$F$11*AB29</f>
        <v>-8869.7273402963347</v>
      </c>
      <c r="AD11" s="10">
        <f>-$F$11*AD29</f>
        <v>-8865.0510322412829</v>
      </c>
      <c r="AF11" s="10">
        <f>-$F$11*AF29</f>
        <v>-8909.0800315121196</v>
      </c>
      <c r="AH11" s="10">
        <f>-$F$11*AH29</f>
        <v>-8937.9454341177898</v>
      </c>
      <c r="AJ11" s="10">
        <f t="shared" si="0"/>
        <v>-8947.9272070654388</v>
      </c>
      <c r="AL11" s="10">
        <f t="shared" si="4"/>
        <v>-8956.9618856717716</v>
      </c>
      <c r="AN11" s="10">
        <f t="shared" si="5"/>
        <v>-9043.2109740371507</v>
      </c>
      <c r="AP11" s="10">
        <f t="shared" si="6"/>
        <v>-12542.463350027783</v>
      </c>
      <c r="AR11" s="10">
        <f t="shared" si="1"/>
        <v>-132419.05192019965</v>
      </c>
      <c r="AT11" s="10">
        <f t="shared" si="2"/>
        <v>214595.49378114677</v>
      </c>
    </row>
    <row r="12" spans="1:46" x14ac:dyDescent="0.25">
      <c r="B12" s="9">
        <f t="shared" si="3"/>
        <v>2009</v>
      </c>
      <c r="D12" s="10">
        <f>'2. AFUDC Equity Incurred'!L13</f>
        <v>240864.7534271726</v>
      </c>
      <c r="F12" s="10">
        <f>'2. AFUDC Equity Incurred'!N13</f>
        <v>240864.7534271726</v>
      </c>
      <c r="H12" s="10">
        <v>0</v>
      </c>
      <c r="J12" s="10">
        <v>0</v>
      </c>
      <c r="L12" s="10">
        <v>0</v>
      </c>
      <c r="N12" s="10">
        <v>0</v>
      </c>
      <c r="P12" s="10">
        <f>-$F$12*P29*0.5</f>
        <v>-3060.0284227099623</v>
      </c>
      <c r="R12" s="10">
        <f>-$F$12*R29</f>
        <v>-6115.7984857177917</v>
      </c>
      <c r="T12" s="10">
        <f>-$F$12*T29</f>
        <v>-6115.1169718644805</v>
      </c>
      <c r="V12" s="10">
        <f>-$F$12*V29</f>
        <v>-6123.4652482765559</v>
      </c>
      <c r="X12" s="10">
        <f>-$F$12*X29</f>
        <v>-6125.6807191007701</v>
      </c>
      <c r="Z12" s="10">
        <f>-$F$12*Z29</f>
        <v>-6146.3958679877614</v>
      </c>
      <c r="AB12" s="10">
        <f>-$F$12*AB29</f>
        <v>-6156.527774560197</v>
      </c>
      <c r="AD12" s="10">
        <f>-$F$12*AD29</f>
        <v>-6153.2819227635437</v>
      </c>
      <c r="AF12" s="10">
        <f>-$F$12*AF29</f>
        <v>-6183.8426994928932</v>
      </c>
      <c r="AH12" s="10">
        <f>-$F$12*AH29</f>
        <v>-6203.8783382501642</v>
      </c>
      <c r="AJ12" s="10">
        <f t="shared" si="0"/>
        <v>-6210.8067431530262</v>
      </c>
      <c r="AL12" s="10">
        <f t="shared" si="4"/>
        <v>-6217.0777645317121</v>
      </c>
      <c r="AN12" s="10">
        <f t="shared" si="5"/>
        <v>-6276.9437432343002</v>
      </c>
      <c r="AP12" s="10">
        <f t="shared" si="6"/>
        <v>-8705.7945541389727</v>
      </c>
      <c r="AR12" s="10">
        <f t="shared" si="1"/>
        <v>-85794.639255782138</v>
      </c>
      <c r="AT12" s="10">
        <f t="shared" si="2"/>
        <v>155070.11417139048</v>
      </c>
    </row>
    <row r="13" spans="1:46" x14ac:dyDescent="0.25">
      <c r="B13" s="9">
        <f t="shared" si="3"/>
        <v>2010</v>
      </c>
      <c r="D13" s="10">
        <f>'2. AFUDC Equity Incurred'!L14</f>
        <v>127745.9893512852</v>
      </c>
      <c r="F13" s="10">
        <f>'2. AFUDC Equity Incurred'!N14</f>
        <v>127745.9893512852</v>
      </c>
      <c r="H13" s="10">
        <v>0</v>
      </c>
      <c r="J13" s="10">
        <v>0</v>
      </c>
      <c r="L13" s="10">
        <v>0</v>
      </c>
      <c r="N13" s="10">
        <v>0</v>
      </c>
      <c r="P13" s="10">
        <v>0</v>
      </c>
      <c r="R13" s="11">
        <f>-F13*0.5*R29</f>
        <v>-1621.7996139217898</v>
      </c>
      <c r="T13" s="10">
        <f>-$F$13*T29</f>
        <v>-3243.23777744368</v>
      </c>
      <c r="V13" s="10">
        <f>-$F$13*V29</f>
        <v>-3247.6654025505686</v>
      </c>
      <c r="X13" s="10">
        <f>-$F$13*X29</f>
        <v>-3248.840408475226</v>
      </c>
      <c r="Z13" s="10">
        <f>-$F$13*Z29</f>
        <v>-3259.8269772922695</v>
      </c>
      <c r="AB13" s="10">
        <f>-$F$13*AB29</f>
        <v>-3265.2005755904615</v>
      </c>
      <c r="AD13" s="10">
        <f>-$F$13*AD29</f>
        <v>-3263.4790927119939</v>
      </c>
      <c r="AF13" s="10">
        <f>-$F$13*AF29</f>
        <v>-3279.6874279004587</v>
      </c>
      <c r="AH13" s="10">
        <f>-$F$13*AH29</f>
        <v>-3290.3136090204225</v>
      </c>
      <c r="AJ13" s="10">
        <f t="shared" si="0"/>
        <v>-3293.9881854221121</v>
      </c>
      <c r="AL13" s="10">
        <f t="shared" si="4"/>
        <v>-3297.3141092813103</v>
      </c>
      <c r="AN13" s="10">
        <f t="shared" si="5"/>
        <v>-3329.0648680329741</v>
      </c>
      <c r="AP13" s="10">
        <f t="shared" si="6"/>
        <v>-4617.239851756789</v>
      </c>
      <c r="AR13" s="10">
        <f t="shared" si="1"/>
        <v>-42257.657899400059</v>
      </c>
      <c r="AT13" s="10">
        <f t="shared" si="2"/>
        <v>85488.33145188514</v>
      </c>
    </row>
    <row r="14" spans="1:46" x14ac:dyDescent="0.25">
      <c r="B14" s="9">
        <f t="shared" si="3"/>
        <v>2011</v>
      </c>
      <c r="D14" s="10">
        <f>'2. AFUDC Equity Incurred'!L15</f>
        <v>77070.1686389229</v>
      </c>
      <c r="F14" s="10">
        <f>'2. AFUDC Equity Incurred'!N15</f>
        <v>77070.1686389229</v>
      </c>
      <c r="H14" s="10">
        <v>0</v>
      </c>
      <c r="J14" s="10">
        <v>0</v>
      </c>
      <c r="L14" s="10">
        <v>0</v>
      </c>
      <c r="N14" s="10">
        <v>0</v>
      </c>
      <c r="P14" s="10">
        <v>0</v>
      </c>
      <c r="R14" s="10">
        <v>0</v>
      </c>
      <c r="T14" s="10">
        <f>-$F$14*T29*0.5</f>
        <v>-978.33553801975074</v>
      </c>
      <c r="V14" s="10">
        <f>-$F$14*V29</f>
        <v>-1959.3422973857894</v>
      </c>
      <c r="X14" s="10">
        <f>-$F$14*X29</f>
        <v>-1960.0511877801177</v>
      </c>
      <c r="Z14" s="10">
        <f>-$F$14*Z29</f>
        <v>-1966.679471891365</v>
      </c>
      <c r="AB14" s="10">
        <f>-$F$14*AB29</f>
        <v>-1969.921406367293</v>
      </c>
      <c r="AD14" s="10">
        <f>-$F$14*AD29</f>
        <v>-1968.8828220921525</v>
      </c>
      <c r="AF14" s="10">
        <f>-$F$14*AF29</f>
        <v>-1978.6614392735974</v>
      </c>
      <c r="AH14" s="10">
        <f>-$F$14*AH29</f>
        <v>-1985.0722986286517</v>
      </c>
      <c r="AJ14" s="10">
        <f t="shared" si="0"/>
        <v>-1987.2891997180166</v>
      </c>
      <c r="AL14" s="10">
        <f t="shared" si="4"/>
        <v>-1989.2957559630329</v>
      </c>
      <c r="AN14" s="10">
        <f t="shared" si="5"/>
        <v>-2008.4512405604823</v>
      </c>
      <c r="AP14" s="10">
        <f t="shared" si="6"/>
        <v>-2785.6174258645797</v>
      </c>
      <c r="AR14" s="10">
        <f t="shared" si="1"/>
        <v>-23537.600083544832</v>
      </c>
      <c r="AT14" s="10">
        <f t="shared" si="2"/>
        <v>53532.568555378064</v>
      </c>
    </row>
    <row r="15" spans="1:46" x14ac:dyDescent="0.25">
      <c r="B15" s="9">
        <f t="shared" si="3"/>
        <v>2012</v>
      </c>
      <c r="D15" s="10">
        <f>'2. AFUDC Equity Incurred'!L16</f>
        <v>751542.21103549586</v>
      </c>
      <c r="F15" s="10">
        <f>'2. AFUDC Equity Incurred'!N16</f>
        <v>448533</v>
      </c>
      <c r="H15" s="10">
        <v>0</v>
      </c>
      <c r="J15" s="10">
        <v>0</v>
      </c>
      <c r="L15" s="10">
        <v>0</v>
      </c>
      <c r="N15" s="10">
        <v>0</v>
      </c>
      <c r="P15" s="10">
        <v>0</v>
      </c>
      <c r="R15" s="10">
        <v>0</v>
      </c>
      <c r="T15" s="10">
        <v>0</v>
      </c>
      <c r="V15" s="10">
        <f>-F15*V29*0.5</f>
        <v>-5701.4905649856282</v>
      </c>
      <c r="X15" s="10">
        <f>-$F$15*X29</f>
        <v>-11407.106730587609</v>
      </c>
      <c r="Z15" s="10">
        <f>-$F$15*Z29</f>
        <v>-11445.682021258099</v>
      </c>
      <c r="AB15" s="10">
        <f>-$F$15*AB29</f>
        <v>-11464.54943289053</v>
      </c>
      <c r="AD15" s="10">
        <f>-$F$15*AD29</f>
        <v>-11458.505079687358</v>
      </c>
      <c r="AF15" s="10">
        <f>-$F$15*AF29</f>
        <v>-11515.414680090516</v>
      </c>
      <c r="AH15" s="10">
        <f>-$F$15*AH29</f>
        <v>-11552.724602073071</v>
      </c>
      <c r="AJ15" s="10">
        <f t="shared" si="0"/>
        <v>-11565.626523969397</v>
      </c>
      <c r="AL15" s="10">
        <f t="shared" si="4"/>
        <v>-11577.304280851731</v>
      </c>
      <c r="AN15" s="10">
        <f t="shared" si="5"/>
        <v>-11688.785378203433</v>
      </c>
      <c r="AP15" s="10">
        <f t="shared" si="6"/>
        <v>-16211.737471718852</v>
      </c>
      <c r="AR15" s="10">
        <f t="shared" si="1"/>
        <v>-125588.92676631622</v>
      </c>
      <c r="AT15" s="10">
        <f t="shared" si="2"/>
        <v>625953.28426917968</v>
      </c>
    </row>
    <row r="16" spans="1:46" x14ac:dyDescent="0.25">
      <c r="B16" s="9">
        <f t="shared" si="3"/>
        <v>2013</v>
      </c>
      <c r="D16" s="10">
        <f>'2. AFUDC Equity Incurred'!L17</f>
        <v>-48721.974873929008</v>
      </c>
      <c r="F16" s="10">
        <f>'2. AFUDC Equity Incurred'!N17</f>
        <v>254287.23616156686</v>
      </c>
      <c r="H16" s="10">
        <v>0</v>
      </c>
      <c r="J16" s="10">
        <v>0</v>
      </c>
      <c r="L16" s="10">
        <v>0</v>
      </c>
      <c r="N16" s="10">
        <v>0</v>
      </c>
      <c r="P16" s="10">
        <v>0</v>
      </c>
      <c r="R16" s="10">
        <v>0</v>
      </c>
      <c r="T16" s="10">
        <v>0</v>
      </c>
      <c r="V16" s="10">
        <v>0</v>
      </c>
      <c r="X16" s="10">
        <f>-F16*X29*0.5</f>
        <v>-3233.5208815417491</v>
      </c>
      <c r="Z16" s="10">
        <f>-$F$16*Z29</f>
        <v>-6488.9112889572407</v>
      </c>
      <c r="AB16" s="10">
        <f>-$F$16*AB29</f>
        <v>-6499.6078084051596</v>
      </c>
      <c r="AD16" s="10">
        <f>-$F$16*AD29</f>
        <v>-6496.1810775505328</v>
      </c>
      <c r="AF16" s="10">
        <f>-$F$16*AF29</f>
        <v>-6528.4448909100356</v>
      </c>
      <c r="AH16" s="10">
        <f>-$F$16*AH29</f>
        <v>-6549.5970401216828</v>
      </c>
      <c r="AJ16" s="10">
        <f t="shared" si="0"/>
        <v>-6556.9115388546388</v>
      </c>
      <c r="AL16" s="10">
        <f t="shared" si="4"/>
        <v>-6563.532020563177</v>
      </c>
      <c r="AN16" s="10">
        <f t="shared" si="5"/>
        <v>-6626.7341040884085</v>
      </c>
      <c r="AP16" s="10">
        <f t="shared" si="6"/>
        <v>-9190.9355946168835</v>
      </c>
      <c r="AR16" s="10">
        <f t="shared" si="1"/>
        <v>-64734.376245609514</v>
      </c>
      <c r="AT16" s="10">
        <f t="shared" si="2"/>
        <v>-113456.35111953852</v>
      </c>
    </row>
    <row r="17" spans="2:46" x14ac:dyDescent="0.25">
      <c r="B17" s="9">
        <f t="shared" si="3"/>
        <v>2014</v>
      </c>
      <c r="D17" s="10">
        <f>'2. AFUDC Equity Incurred'!L18</f>
        <v>191261.52419339048</v>
      </c>
      <c r="F17" s="10">
        <f>'2. AFUDC Equity Incurred'!N18</f>
        <v>191261.52419339048</v>
      </c>
      <c r="H17" s="10">
        <v>0</v>
      </c>
      <c r="J17" s="10">
        <v>0</v>
      </c>
      <c r="L17" s="10">
        <v>0</v>
      </c>
      <c r="N17" s="10">
        <v>0</v>
      </c>
      <c r="P17" s="10">
        <v>0</v>
      </c>
      <c r="R17" s="10">
        <v>0</v>
      </c>
      <c r="T17" s="10">
        <v>0</v>
      </c>
      <c r="V17" s="10">
        <v>0</v>
      </c>
      <c r="X17" s="10">
        <v>0</v>
      </c>
      <c r="Z17" s="11">
        <f>-F17*Z29*0.5</f>
        <v>-2440.3093962079829</v>
      </c>
      <c r="AB17" s="10">
        <f>-$F$17*AB29</f>
        <v>-4888.6641534181726</v>
      </c>
      <c r="AD17" s="10">
        <f>-$F$17*AD29</f>
        <v>-4886.0867461674197</v>
      </c>
      <c r="AF17" s="10">
        <f>-$F$17*AF29</f>
        <v>-4910.3538946589351</v>
      </c>
      <c r="AH17" s="10">
        <f>-$F$17*AH29</f>
        <v>-4926.2634320751786</v>
      </c>
      <c r="AJ17" s="10">
        <f t="shared" si="0"/>
        <v>-4931.7650144490844</v>
      </c>
      <c r="AL17" s="10">
        <f t="shared" si="4"/>
        <v>-4936.7445936115437</v>
      </c>
      <c r="AN17" s="10">
        <f t="shared" si="5"/>
        <v>-4984.2818865158297</v>
      </c>
      <c r="AP17" s="10">
        <f t="shared" si="6"/>
        <v>-6912.9397807163587</v>
      </c>
      <c r="AR17" s="10">
        <f t="shared" si="1"/>
        <v>-43817.408897820511</v>
      </c>
      <c r="AT17" s="10">
        <f t="shared" si="2"/>
        <v>147444.11529556997</v>
      </c>
    </row>
    <row r="18" spans="2:46" x14ac:dyDescent="0.25">
      <c r="B18" s="9">
        <f t="shared" si="3"/>
        <v>2015</v>
      </c>
      <c r="D18" s="10">
        <f>'2. AFUDC Equity Incurred'!L19</f>
        <v>304233.10089900001</v>
      </c>
      <c r="F18" s="10">
        <f>'2. AFUDC Equity Incurred'!N19</f>
        <v>304233.10089900001</v>
      </c>
      <c r="H18" s="10">
        <v>0</v>
      </c>
      <c r="J18" s="10">
        <v>0</v>
      </c>
      <c r="L18" s="10">
        <v>0</v>
      </c>
      <c r="N18" s="10">
        <v>0</v>
      </c>
      <c r="P18" s="10">
        <v>0</v>
      </c>
      <c r="R18" s="10">
        <v>0</v>
      </c>
      <c r="T18" s="10">
        <v>0</v>
      </c>
      <c r="V18" s="10">
        <v>0</v>
      </c>
      <c r="X18" s="10">
        <v>0</v>
      </c>
      <c r="Z18" s="10">
        <v>0</v>
      </c>
      <c r="AB18" s="10">
        <f>-F18*0.5*AB29</f>
        <v>-3888.1146140620176</v>
      </c>
      <c r="AD18" s="10">
        <f>-$F$18*AD29</f>
        <v>-7772.1294354266647</v>
      </c>
      <c r="AF18" s="10">
        <f>-$F$18*AF29</f>
        <v>-7810.7303504130223</v>
      </c>
      <c r="AH18" s="10">
        <f>-$F$18*AH29</f>
        <v>-7836.0371021103383</v>
      </c>
      <c r="AJ18" s="10">
        <f t="shared" si="0"/>
        <v>-7844.7882791833208</v>
      </c>
      <c r="AL18" s="10">
        <f t="shared" si="4"/>
        <v>-7852.7091237763771</v>
      </c>
      <c r="AN18" s="10">
        <f t="shared" si="5"/>
        <v>-7928.3250537947515</v>
      </c>
      <c r="AP18" s="10">
        <f t="shared" si="6"/>
        <v>-10996.174555677155</v>
      </c>
      <c r="AR18" s="10">
        <f t="shared" si="1"/>
        <v>-61929.008514443645</v>
      </c>
      <c r="AT18" s="10">
        <f t="shared" si="2"/>
        <v>242304.09238455637</v>
      </c>
    </row>
    <row r="19" spans="2:46" x14ac:dyDescent="0.25">
      <c r="B19" s="9">
        <f t="shared" si="3"/>
        <v>2016</v>
      </c>
      <c r="D19" s="10">
        <f>'2. AFUDC Equity Incurred'!L20</f>
        <v>2103592.4414415001</v>
      </c>
      <c r="F19" s="10">
        <f>'2. AFUDC Equity Incurred'!N20</f>
        <v>2103592.4414415001</v>
      </c>
      <c r="H19" s="10">
        <v>0</v>
      </c>
      <c r="J19" s="10">
        <v>0</v>
      </c>
      <c r="L19" s="10">
        <v>0</v>
      </c>
      <c r="N19" s="10">
        <v>0</v>
      </c>
      <c r="P19" s="10">
        <v>0</v>
      </c>
      <c r="R19" s="10">
        <v>0</v>
      </c>
      <c r="T19" s="10">
        <v>0</v>
      </c>
      <c r="V19" s="10">
        <v>0</v>
      </c>
      <c r="X19" s="10">
        <v>0</v>
      </c>
      <c r="Z19" s="10">
        <v>0</v>
      </c>
      <c r="AB19" s="10">
        <v>0</v>
      </c>
      <c r="AD19" s="10">
        <f>-F19*0.5*AD29</f>
        <v>-26869.845335626767</v>
      </c>
      <c r="AF19" s="10">
        <f>-$F$19*AF29</f>
        <v>-54006.593229713086</v>
      </c>
      <c r="AH19" s="10">
        <f>-$F$19*AH29</f>
        <v>-54181.574490564068</v>
      </c>
      <c r="AJ19" s="10">
        <f>-F19*$AJ$29</f>
        <v>-54242.083718159767</v>
      </c>
      <c r="AL19" s="10">
        <f t="shared" si="4"/>
        <v>-54296.851686426693</v>
      </c>
      <c r="AN19" s="10">
        <f t="shared" si="5"/>
        <v>-54819.691240601402</v>
      </c>
      <c r="AP19" s="10">
        <f t="shared" si="6"/>
        <v>-76032.060981336297</v>
      </c>
      <c r="AR19" s="10">
        <f t="shared" si="1"/>
        <v>-374448.70068242808</v>
      </c>
      <c r="AT19" s="10">
        <f t="shared" si="2"/>
        <v>1729143.7407590719</v>
      </c>
    </row>
    <row r="20" spans="2:46" x14ac:dyDescent="0.25">
      <c r="B20" s="9">
        <f t="shared" si="3"/>
        <v>2017</v>
      </c>
      <c r="D20" s="10">
        <f>'2. AFUDC Equity Incurred'!L21</f>
        <v>2060272.1701029602</v>
      </c>
      <c r="F20" s="10">
        <f>'2. AFUDC Equity Incurred'!N21</f>
        <v>2060272.1701029602</v>
      </c>
      <c r="H20" s="10">
        <v>0</v>
      </c>
      <c r="J20" s="10">
        <v>0</v>
      </c>
      <c r="L20" s="10">
        <v>0</v>
      </c>
      <c r="N20" s="10">
        <v>0</v>
      </c>
      <c r="P20" s="10">
        <v>0</v>
      </c>
      <c r="R20" s="10">
        <v>0</v>
      </c>
      <c r="T20" s="10">
        <v>0</v>
      </c>
      <c r="V20" s="10">
        <v>0</v>
      </c>
      <c r="X20" s="10">
        <v>0</v>
      </c>
      <c r="Z20" s="10">
        <v>0</v>
      </c>
      <c r="AB20" s="10">
        <v>0</v>
      </c>
      <c r="AD20" s="10">
        <v>0</v>
      </c>
      <c r="AF20" s="10">
        <f>-F20*0.5*AF29</f>
        <v>-26447.20499114399</v>
      </c>
      <c r="AH20" s="10">
        <f>-F20*AH29</f>
        <v>-53065.787771501637</v>
      </c>
      <c r="AJ20" s="10">
        <f>-F20*$AJ$29</f>
        <v>-53125.050904033342</v>
      </c>
      <c r="AL20" s="10">
        <f t="shared" si="4"/>
        <v>-53178.691009697592</v>
      </c>
      <c r="AN20" s="10">
        <f t="shared" si="5"/>
        <v>-53690.763482327806</v>
      </c>
      <c r="AP20" s="10">
        <f t="shared" si="6"/>
        <v>-74466.296887849225</v>
      </c>
      <c r="AR20" s="10">
        <f t="shared" si="1"/>
        <v>-313973.7950465536</v>
      </c>
      <c r="AT20" s="10">
        <f t="shared" si="2"/>
        <v>1746298.3750564065</v>
      </c>
    </row>
    <row r="21" spans="2:46" x14ac:dyDescent="0.25">
      <c r="B21" s="9">
        <f t="shared" si="3"/>
        <v>2018</v>
      </c>
      <c r="D21" s="10">
        <f>'2. AFUDC Equity Incurred'!L22</f>
        <v>53913.50918400001</v>
      </c>
      <c r="F21" s="10">
        <f>'2. AFUDC Equity Incurred'!N22</f>
        <v>53913.50918400001</v>
      </c>
      <c r="H21" s="10">
        <v>0</v>
      </c>
      <c r="J21" s="10">
        <v>0</v>
      </c>
      <c r="L21" s="10">
        <v>0</v>
      </c>
      <c r="N21" s="10">
        <v>0</v>
      </c>
      <c r="P21" s="10">
        <v>0</v>
      </c>
      <c r="R21" s="10">
        <v>0</v>
      </c>
      <c r="T21" s="10">
        <v>0</v>
      </c>
      <c r="V21" s="10">
        <v>0</v>
      </c>
      <c r="X21" s="10">
        <v>0</v>
      </c>
      <c r="Z21" s="10">
        <v>0</v>
      </c>
      <c r="AB21" s="10">
        <v>0</v>
      </c>
      <c r="AD21" s="10">
        <v>0</v>
      </c>
      <c r="AF21" s="10">
        <v>0</v>
      </c>
      <c r="AH21" s="10">
        <f>-F21*AH29*0.5</f>
        <v>-694.31672132718143</v>
      </c>
      <c r="AJ21" s="10">
        <f>-F21*$AJ$29</f>
        <v>-1390.1842491382756</v>
      </c>
      <c r="AL21" s="10">
        <f t="shared" si="4"/>
        <v>-1391.5879114171364</v>
      </c>
      <c r="AN21" s="10">
        <f t="shared" si="5"/>
        <v>-1404.9879001936888</v>
      </c>
      <c r="AP21" s="10">
        <f t="shared" si="6"/>
        <v>-1948.6451544704883</v>
      </c>
      <c r="AR21" s="10">
        <f t="shared" si="1"/>
        <v>-6829.7219365467699</v>
      </c>
      <c r="AT21" s="10">
        <f t="shared" si="2"/>
        <v>47083.787247453241</v>
      </c>
    </row>
    <row r="22" spans="2:46" x14ac:dyDescent="0.25">
      <c r="B22" s="9">
        <f t="shared" si="3"/>
        <v>2019</v>
      </c>
      <c r="D22" s="10">
        <f>'2. AFUDC Equity Incurred'!L23</f>
        <v>1864663.7278</v>
      </c>
      <c r="F22" s="10">
        <f>'2. AFUDC Equity Incurred'!N23</f>
        <v>1864663.7278</v>
      </c>
      <c r="H22" s="10">
        <v>0</v>
      </c>
      <c r="J22" s="10">
        <v>0</v>
      </c>
      <c r="L22" s="10">
        <v>0</v>
      </c>
      <c r="N22" s="10">
        <v>0</v>
      </c>
      <c r="P22" s="10">
        <v>0</v>
      </c>
      <c r="R22" s="10">
        <v>0</v>
      </c>
      <c r="T22" s="10">
        <v>0</v>
      </c>
      <c r="V22" s="10">
        <v>0</v>
      </c>
      <c r="X22" s="10">
        <v>0</v>
      </c>
      <c r="Z22" s="10">
        <v>0</v>
      </c>
      <c r="AB22" s="10">
        <v>0</v>
      </c>
      <c r="AD22" s="10">
        <v>0</v>
      </c>
      <c r="AF22" s="10">
        <v>0</v>
      </c>
      <c r="AH22" s="10">
        <f>-F22*AH30*0.5</f>
        <v>0</v>
      </c>
      <c r="AJ22" s="10">
        <f>-F22*$AJ$29*0.5</f>
        <v>-24040.599318809687</v>
      </c>
      <c r="AL22" s="10">
        <f t="shared" si="4"/>
        <v>-48129.745990167699</v>
      </c>
      <c r="AN22" s="10">
        <f t="shared" si="5"/>
        <v>-48593.200760646258</v>
      </c>
      <c r="AP22" s="10">
        <f t="shared" si="6"/>
        <v>-67396.242479661974</v>
      </c>
      <c r="AR22" s="10">
        <f t="shared" si="1"/>
        <v>-188159.78854928561</v>
      </c>
      <c r="AT22" s="10">
        <f t="shared" si="2"/>
        <v>1676503.9392507144</v>
      </c>
    </row>
    <row r="23" spans="2:46" x14ac:dyDescent="0.25">
      <c r="B23" s="9">
        <f t="shared" si="3"/>
        <v>2020</v>
      </c>
      <c r="D23" s="10">
        <f>'2. AFUDC Equity Incurred'!L24</f>
        <v>1609181.8132911692</v>
      </c>
      <c r="F23" s="10">
        <f>'2. AFUDC Equity Incurred'!N24</f>
        <v>1604855.0370623118</v>
      </c>
      <c r="H23" s="10">
        <v>0</v>
      </c>
      <c r="J23" s="10">
        <v>0</v>
      </c>
      <c r="L23" s="10">
        <v>0</v>
      </c>
      <c r="N23" s="10">
        <v>0</v>
      </c>
      <c r="P23" s="10">
        <v>0</v>
      </c>
      <c r="R23" s="10">
        <v>0</v>
      </c>
      <c r="T23" s="10">
        <v>0</v>
      </c>
      <c r="V23" s="10">
        <v>0</v>
      </c>
      <c r="X23" s="10">
        <v>0</v>
      </c>
      <c r="Z23" s="10">
        <v>0</v>
      </c>
      <c r="AB23" s="10">
        <v>0</v>
      </c>
      <c r="AD23" s="10">
        <v>0</v>
      </c>
      <c r="AF23" s="10">
        <v>0</v>
      </c>
      <c r="AH23" s="10">
        <f>-F23*AH31*0.5</f>
        <v>0</v>
      </c>
      <c r="AJ23" s="10">
        <v>0</v>
      </c>
      <c r="AL23" s="10">
        <f>-F23*$AL$29*0.5</f>
        <v>-20711.84850471199</v>
      </c>
      <c r="AN23" s="10">
        <f t="shared" si="5"/>
        <v>-41822.577360751784</v>
      </c>
      <c r="AP23" s="10">
        <f t="shared" si="6"/>
        <v>-58005.739914387188</v>
      </c>
      <c r="AR23" s="10">
        <f>SUM(H23:AQ23)</f>
        <v>-120540.16577985097</v>
      </c>
      <c r="AT23" s="10">
        <f>D23+AR23</f>
        <v>1488641.6475113183</v>
      </c>
    </row>
    <row r="24" spans="2:46" x14ac:dyDescent="0.25">
      <c r="B24" s="9">
        <f t="shared" si="3"/>
        <v>2021</v>
      </c>
      <c r="D24" s="10">
        <f>'2. AFUDC Equity Incurred'!L25</f>
        <v>1172717.5983122853</v>
      </c>
      <c r="F24" s="10">
        <f>'2. AFUDC Equity Incurred'!N25</f>
        <v>1159890.9799689837</v>
      </c>
      <c r="H24" s="10">
        <v>0</v>
      </c>
      <c r="J24" s="10">
        <v>0</v>
      </c>
      <c r="L24" s="10">
        <v>0</v>
      </c>
      <c r="N24" s="10">
        <v>0</v>
      </c>
      <c r="P24" s="10">
        <v>0</v>
      </c>
      <c r="R24" s="10">
        <v>0</v>
      </c>
      <c r="T24" s="10">
        <v>0</v>
      </c>
      <c r="V24" s="10">
        <v>0</v>
      </c>
      <c r="X24" s="10">
        <v>0</v>
      </c>
      <c r="Z24" s="10">
        <v>0</v>
      </c>
      <c r="AB24" s="10">
        <v>0</v>
      </c>
      <c r="AD24" s="10">
        <v>0</v>
      </c>
      <c r="AF24" s="10">
        <v>0</v>
      </c>
      <c r="AH24" s="10">
        <f>-F24*AH32*0.5</f>
        <v>0</v>
      </c>
      <c r="AJ24" s="10">
        <v>0</v>
      </c>
      <c r="AL24" s="10">
        <v>0</v>
      </c>
      <c r="AN24" s="10">
        <f>-F24*$AN$29*0.5</f>
        <v>-15113.399378609274</v>
      </c>
      <c r="AP24" s="10">
        <f t="shared" si="6"/>
        <v>-41922.998002536879</v>
      </c>
      <c r="AR24" s="10">
        <f>SUM(H24:AQ24)</f>
        <v>-57036.397381146155</v>
      </c>
      <c r="AT24" s="10">
        <f>D24+AR24</f>
        <v>1115681.2009311391</v>
      </c>
    </row>
    <row r="25" spans="2:46" x14ac:dyDescent="0.25">
      <c r="B25" s="9">
        <f t="shared" si="3"/>
        <v>2022</v>
      </c>
      <c r="D25" s="10">
        <f>'2. AFUDC Equity Incurred'!L26</f>
        <v>2911659.98034873</v>
      </c>
      <c r="F25" s="10">
        <f>'2. AFUDC Equity Incurred'!N26</f>
        <v>1468887.92680279</v>
      </c>
      <c r="H25" s="10"/>
      <c r="J25" s="10"/>
      <c r="L25" s="10"/>
      <c r="N25" s="10"/>
      <c r="P25" s="10"/>
      <c r="R25" s="10"/>
      <c r="T25" s="10"/>
      <c r="V25" s="10"/>
      <c r="X25" s="10"/>
      <c r="Z25" s="10"/>
      <c r="AB25" s="10"/>
      <c r="AD25" s="10"/>
      <c r="AF25" s="10"/>
      <c r="AH25" s="10"/>
      <c r="AJ25" s="10"/>
      <c r="AL25" s="10"/>
      <c r="AN25" s="10"/>
      <c r="AP25" s="10">
        <f>-F25*$AP$29*0.5</f>
        <v>-26545.678294243913</v>
      </c>
      <c r="AR25" s="10"/>
      <c r="AT25" s="10"/>
    </row>
    <row r="26" spans="2:46" ht="4.5" customHeight="1" x14ac:dyDescent="0.25">
      <c r="D26" s="12"/>
      <c r="F26" s="13"/>
      <c r="H26" s="12"/>
      <c r="J26" s="12"/>
      <c r="L26" s="12"/>
      <c r="N26" s="12"/>
      <c r="P26" s="12"/>
      <c r="R26" s="12"/>
      <c r="T26" s="12"/>
      <c r="V26" s="12"/>
      <c r="X26" s="12"/>
      <c r="Z26" s="12"/>
      <c r="AB26" s="12"/>
      <c r="AD26" s="12"/>
      <c r="AF26" s="12"/>
      <c r="AH26" s="12"/>
      <c r="AJ26" s="12"/>
      <c r="AL26" s="12"/>
      <c r="AN26" s="12"/>
      <c r="AP26" s="12"/>
      <c r="AR26" s="13"/>
      <c r="AT26" s="13"/>
    </row>
    <row r="27" spans="2:46" x14ac:dyDescent="0.25">
      <c r="B27" s="2" t="s">
        <v>24</v>
      </c>
      <c r="D27" s="10">
        <f>SUM(D7:D26)</f>
        <v>14258889.080811715</v>
      </c>
      <c r="F27" s="10">
        <f>SUM(F7:F26)</f>
        <v>12798963.632693615</v>
      </c>
      <c r="H27" s="10">
        <f>SUM(H7:H26)</f>
        <v>0</v>
      </c>
      <c r="J27" s="10">
        <f>SUM(J7:J26)</f>
        <v>-2152.3218020113982</v>
      </c>
      <c r="L27" s="10">
        <f>SUM(L7:L26)</f>
        <v>-8428.6529083645801</v>
      </c>
      <c r="N27" s="10">
        <f>SUM(N7:N26)</f>
        <v>-16896.137071160916</v>
      </c>
      <c r="P27" s="10">
        <f>SUM(P7:P26)</f>
        <v>-24375.173408428</v>
      </c>
      <c r="R27" s="10">
        <f>SUM(R7:R26)</f>
        <v>-29037.911923369276</v>
      </c>
      <c r="T27" s="10">
        <f>SUM(T7:T26)</f>
        <v>-31634.630511112373</v>
      </c>
      <c r="V27" s="10">
        <f>SUM(V7:V26)</f>
        <v>-38358.979401898992</v>
      </c>
      <c r="X27" s="10">
        <f>SUM(X7:X26)</f>
        <v>-47309.931934356478</v>
      </c>
      <c r="Z27" s="10">
        <f>SUM(Z7:Z26)</f>
        <v>-53154.684465216655</v>
      </c>
      <c r="AB27" s="10">
        <f>SUM(AB7:AB26)</f>
        <v>-59574.752960449441</v>
      </c>
      <c r="AD27" s="10">
        <f>SUM(AD7:AD26)</f>
        <v>-90299.253942635667</v>
      </c>
      <c r="AF27" s="10">
        <f>SUM(AF7:AF26)</f>
        <v>-144198.23416105908</v>
      </c>
      <c r="AH27" s="10">
        <f>SUM(AH7:AH26)</f>
        <v>-171892.64677657827</v>
      </c>
      <c r="AJ27" s="10">
        <f>SUM(AJ7:AJ26)</f>
        <v>-196820.30553326657</v>
      </c>
      <c r="AL27" s="10">
        <f>SUM(AL7:AL26)</f>
        <v>-241795.75553884293</v>
      </c>
      <c r="AN27" s="10">
        <f>SUM(AN7:AN26)</f>
        <v>-280148.76248006022</v>
      </c>
      <c r="AP27" s="10">
        <f>SUM(AP7:AP26)</f>
        <v>-436058.94237648917</v>
      </c>
      <c r="AR27" s="10">
        <f>SUM(AR7:AR26)</f>
        <v>-1845591.398901056</v>
      </c>
      <c r="AT27" s="10">
        <f>SUM(AT7:AT26)</f>
        <v>9501637.7015619259</v>
      </c>
    </row>
    <row r="28" spans="2:46" x14ac:dyDescent="0.25">
      <c r="AR28" s="14"/>
      <c r="AT28" s="14"/>
    </row>
    <row r="29" spans="2:46" x14ac:dyDescent="0.25">
      <c r="B29" s="2" t="s">
        <v>25</v>
      </c>
      <c r="J29" s="8">
        <f>'3. Depreciation Rates'!J226</f>
        <v>2.5415320147502515E-2</v>
      </c>
      <c r="L29" s="8">
        <f>'3. Depreciation Rates'!J213</f>
        <v>2.5493108511903121E-2</v>
      </c>
      <c r="N29" s="8">
        <f>'3. Depreciation Rates'!J200</f>
        <v>2.5393031525479212E-2</v>
      </c>
      <c r="P29" s="8">
        <f>'3. Depreciation Rates'!J187</f>
        <v>2.5408685821980893E-2</v>
      </c>
      <c r="R29" s="8">
        <f>'3. Depreciation Rates'!J174</f>
        <v>2.5391006358126005E-2</v>
      </c>
      <c r="T29" s="8">
        <f>'3. Depreciation Rates'!J161</f>
        <v>2.5388176911959163E-2</v>
      </c>
      <c r="V29" s="8">
        <f>'3. Depreciation Rates'!J148</f>
        <v>2.5422836513637248E-2</v>
      </c>
      <c r="X29" s="8">
        <f>'3. Depreciation Rates'!J135</f>
        <v>2.5432034500443915E-2</v>
      </c>
      <c r="Z29" s="8">
        <f>'3. Depreciation Rates'!J122</f>
        <v>2.5518037739158766E-2</v>
      </c>
      <c r="AB29" s="8">
        <f>'3. Depreciation Rates'!J109</f>
        <v>2.5560102451526488E-2</v>
      </c>
      <c r="AD29" s="8">
        <f>'3. Depreciation Rates'!J96</f>
        <v>2.5546626624322756E-2</v>
      </c>
      <c r="AF29" s="8">
        <f>'3. Depreciation Rates'!J83</f>
        <v>2.5673506029858486E-2</v>
      </c>
      <c r="AH29" s="8">
        <f>'3. Depreciation Rates'!J70</f>
        <v>2.5756688141280733E-2</v>
      </c>
      <c r="AJ29" s="8">
        <f>'3. Depreciation Rates'!J57</f>
        <v>2.5785452851784366E-2</v>
      </c>
      <c r="AL29" s="8">
        <f>'3. Depreciation Rates'!J44</f>
        <v>2.5811488298189279E-2</v>
      </c>
      <c r="AN29" s="8">
        <f>'3. Depreciation Rates'!J31</f>
        <v>2.6060034330146128E-2</v>
      </c>
      <c r="AP29" s="8">
        <f>'3. Depreciation Rates'!J17</f>
        <v>3.6143912424991813E-2</v>
      </c>
      <c r="AR29" s="14"/>
      <c r="AT29" s="39">
        <f>(0.09*0.79)+0.21</f>
        <v>0.28110000000000002</v>
      </c>
    </row>
    <row r="31" spans="2:46" x14ac:dyDescent="0.25">
      <c r="AN31" s="10"/>
      <c r="AP31" s="10"/>
      <c r="AT31" s="10">
        <f>AT27*AT29</f>
        <v>2670910.3579090578</v>
      </c>
    </row>
  </sheetData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C988-6E64-469F-937E-9A092ACA3540}">
  <sheetPr>
    <pageSetUpPr fitToPage="1"/>
  </sheetPr>
  <dimension ref="A1:Q43"/>
  <sheetViews>
    <sheetView zoomScale="80" zoomScaleNormal="80" zoomScaleSheetLayoutView="100" workbookViewId="0">
      <selection activeCell="S39" sqref="S39"/>
    </sheetView>
  </sheetViews>
  <sheetFormatPr defaultColWidth="9.1796875" defaultRowHeight="12.5" x14ac:dyDescent="0.25"/>
  <cols>
    <col min="1" max="1" width="3.81640625" style="16" customWidth="1"/>
    <col min="2" max="2" width="10.7265625" style="16" customWidth="1"/>
    <col min="3" max="3" width="2.54296875" style="16" customWidth="1"/>
    <col min="4" max="4" width="18" style="16" bestFit="1" customWidth="1"/>
    <col min="5" max="5" width="2.54296875" style="16" customWidth="1"/>
    <col min="6" max="6" width="13.7265625" style="16" customWidth="1"/>
    <col min="7" max="7" width="2.54296875" style="16" customWidth="1"/>
    <col min="8" max="8" width="14.81640625" style="16" customWidth="1"/>
    <col min="9" max="9" width="2.7265625" style="16" customWidth="1"/>
    <col min="10" max="10" width="13.7265625" style="16" customWidth="1"/>
    <col min="11" max="11" width="2.54296875" style="16" customWidth="1"/>
    <col min="12" max="12" width="18.453125" style="16" customWidth="1"/>
    <col min="13" max="13" width="2.54296875" style="16" customWidth="1"/>
    <col min="14" max="14" width="16.81640625" style="16" customWidth="1"/>
    <col min="15" max="15" width="9.1796875" style="16"/>
    <col min="16" max="16" width="13.81640625" style="16" bestFit="1" customWidth="1"/>
    <col min="17" max="16384" width="9.1796875" style="16"/>
  </cols>
  <sheetData>
    <row r="1" spans="1:17" ht="13" x14ac:dyDescent="0.3">
      <c r="A1" s="15" t="s">
        <v>0</v>
      </c>
      <c r="H1" s="15"/>
      <c r="L1" s="15"/>
      <c r="N1" s="15"/>
    </row>
    <row r="2" spans="1:17" ht="13" x14ac:dyDescent="0.3">
      <c r="A2" s="17" t="s">
        <v>26</v>
      </c>
      <c r="H2" s="15"/>
      <c r="L2" s="15"/>
      <c r="N2" s="15"/>
    </row>
    <row r="3" spans="1:17" ht="13" x14ac:dyDescent="0.3">
      <c r="A3" s="17" t="str">
        <f>'1. AFUDC Equity Depreciation'!A3</f>
        <v>For the Year Ended: December 31, 2022</v>
      </c>
    </row>
    <row r="4" spans="1:17" ht="13" x14ac:dyDescent="0.3">
      <c r="A4" s="15"/>
    </row>
    <row r="5" spans="1:17" ht="13" x14ac:dyDescent="0.3">
      <c r="A5" s="15"/>
    </row>
    <row r="7" spans="1:17" ht="27" x14ac:dyDescent="0.25">
      <c r="B7" s="18" t="s">
        <v>2</v>
      </c>
      <c r="C7" s="19"/>
      <c r="D7" s="20" t="s">
        <v>27</v>
      </c>
      <c r="E7" s="19"/>
      <c r="F7" s="18" t="s">
        <v>28</v>
      </c>
      <c r="G7" s="19"/>
      <c r="H7" s="20" t="s">
        <v>29</v>
      </c>
      <c r="I7" s="19"/>
      <c r="J7" s="20" t="s">
        <v>30</v>
      </c>
      <c r="K7" s="19"/>
      <c r="L7" s="20" t="s">
        <v>31</v>
      </c>
      <c r="M7" s="19"/>
      <c r="N7" s="20" t="s">
        <v>32</v>
      </c>
    </row>
    <row r="8" spans="1:17" ht="4.5" customHeight="1" x14ac:dyDescent="0.25"/>
    <row r="9" spans="1:17" ht="15" customHeight="1" x14ac:dyDescent="0.25">
      <c r="B9" s="19">
        <v>2005</v>
      </c>
      <c r="C9" s="19"/>
      <c r="D9" s="21">
        <v>1584040.14</v>
      </c>
      <c r="E9" s="19"/>
      <c r="F9" s="21">
        <v>0</v>
      </c>
      <c r="G9" s="19"/>
      <c r="H9" s="21">
        <f>SUM(D9:G9)</f>
        <v>1584040.14</v>
      </c>
      <c r="J9" s="22">
        <v>0</v>
      </c>
      <c r="K9" s="19"/>
      <c r="L9" s="21">
        <f>H9*J9</f>
        <v>0</v>
      </c>
      <c r="M9" s="19"/>
      <c r="N9" s="21">
        <v>0</v>
      </c>
    </row>
    <row r="10" spans="1:17" ht="15" customHeight="1" x14ac:dyDescent="0.25">
      <c r="B10" s="19">
        <f>B9+1</f>
        <v>2006</v>
      </c>
      <c r="C10" s="19"/>
      <c r="D10" s="23">
        <v>675442.35</v>
      </c>
      <c r="E10" s="24"/>
      <c r="F10" s="23">
        <v>-59.241064871428534</v>
      </c>
      <c r="G10" s="24"/>
      <c r="H10" s="23">
        <f>SUM(D10:G10)</f>
        <v>675383.10893512855</v>
      </c>
      <c r="J10" s="22">
        <v>0.28924499999999997</v>
      </c>
      <c r="K10" s="19"/>
      <c r="L10" s="23">
        <f>H10*J10</f>
        <v>195351.18734394124</v>
      </c>
      <c r="M10" s="19"/>
      <c r="N10" s="25">
        <v>169372</v>
      </c>
    </row>
    <row r="11" spans="1:17" ht="15" customHeight="1" x14ac:dyDescent="0.25">
      <c r="B11" s="19">
        <f t="shared" ref="B11:B26" si="0">B10+1</f>
        <v>2007</v>
      </c>
      <c r="C11" s="19"/>
      <c r="D11" s="23">
        <v>1085799.19</v>
      </c>
      <c r="E11" s="24"/>
      <c r="F11" s="23">
        <v>-95.395630354760215</v>
      </c>
      <c r="G11" s="24"/>
      <c r="H11" s="23">
        <f t="shared" ref="H11:H22" si="1">SUM(D11:G11)</f>
        <v>1085703.7943696452</v>
      </c>
      <c r="J11" s="22">
        <v>0.273119</v>
      </c>
      <c r="K11" s="19"/>
      <c r="L11" s="23">
        <f t="shared" ref="L11:L23" si="2">H11*J11</f>
        <v>296526.33461444313</v>
      </c>
      <c r="M11" s="19"/>
      <c r="N11" s="25">
        <v>322505.52195838437</v>
      </c>
    </row>
    <row r="12" spans="1:17" ht="15" customHeight="1" x14ac:dyDescent="0.25">
      <c r="B12" s="19">
        <f t="shared" si="0"/>
        <v>2008</v>
      </c>
      <c r="C12" s="19"/>
      <c r="D12" s="23">
        <v>1126435.46</v>
      </c>
      <c r="E12" s="24"/>
      <c r="F12" s="23">
        <v>-97.638702570227906</v>
      </c>
      <c r="G12" s="24"/>
      <c r="H12" s="23">
        <f t="shared" si="1"/>
        <v>1126337.8212974297</v>
      </c>
      <c r="J12" s="22">
        <v>0.308091</v>
      </c>
      <c r="K12" s="19"/>
      <c r="L12" s="23">
        <f t="shared" si="2"/>
        <v>347014.54570134642</v>
      </c>
      <c r="M12" s="19"/>
      <c r="N12" s="25">
        <v>347014.54570134642</v>
      </c>
    </row>
    <row r="13" spans="1:17" ht="15" customHeight="1" x14ac:dyDescent="0.25">
      <c r="B13" s="19">
        <f t="shared" si="0"/>
        <v>2009</v>
      </c>
      <c r="C13" s="19"/>
      <c r="D13" s="23">
        <v>729622.72</v>
      </c>
      <c r="E13" s="24"/>
      <c r="F13" s="23">
        <v>-63.356474908068776</v>
      </c>
      <c r="G13" s="24"/>
      <c r="H13" s="23">
        <f t="shared" si="1"/>
        <v>729559.3635250919</v>
      </c>
      <c r="J13" s="22">
        <v>0.33015099999999997</v>
      </c>
      <c r="K13" s="19"/>
      <c r="L13" s="23">
        <f t="shared" si="2"/>
        <v>240864.7534271726</v>
      </c>
      <c r="M13" s="19"/>
      <c r="N13" s="25">
        <v>240864.7534271726</v>
      </c>
    </row>
    <row r="14" spans="1:17" ht="15" customHeight="1" x14ac:dyDescent="0.25">
      <c r="B14" s="19">
        <f>B13+1</f>
        <v>2010</v>
      </c>
      <c r="C14" s="19"/>
      <c r="D14" s="23">
        <v>403465.75</v>
      </c>
      <c r="E14" s="24"/>
      <c r="F14" s="23">
        <v>-36.129436964460183</v>
      </c>
      <c r="G14" s="24"/>
      <c r="H14" s="23">
        <f t="shared" si="1"/>
        <v>403429.62056303554</v>
      </c>
      <c r="J14" s="22">
        <v>0.31664999999999999</v>
      </c>
      <c r="K14" s="19"/>
      <c r="L14" s="23">
        <f t="shared" si="2"/>
        <v>127745.9893512852</v>
      </c>
      <c r="M14" s="19"/>
      <c r="N14" s="25">
        <v>127745.9893512852</v>
      </c>
      <c r="Q14" s="16" t="s">
        <v>33</v>
      </c>
    </row>
    <row r="15" spans="1:17" ht="15" customHeight="1" x14ac:dyDescent="0.25">
      <c r="B15" s="19">
        <f t="shared" si="0"/>
        <v>2011</v>
      </c>
      <c r="C15" s="19"/>
      <c r="D15" s="23">
        <v>252571.83</v>
      </c>
      <c r="E15" s="24"/>
      <c r="F15" s="23">
        <v>-21.03440636472078</v>
      </c>
      <c r="G15" s="24"/>
      <c r="H15" s="23">
        <f t="shared" si="1"/>
        <v>252550.79559363527</v>
      </c>
      <c r="J15" s="22">
        <v>0.30516700000000002</v>
      </c>
      <c r="K15" s="19"/>
      <c r="L15" s="23">
        <f t="shared" si="2"/>
        <v>77070.1686389229</v>
      </c>
      <c r="M15" s="19"/>
      <c r="N15" s="25">
        <v>77070.1686389229</v>
      </c>
    </row>
    <row r="16" spans="1:17" ht="15" customHeight="1" x14ac:dyDescent="0.25">
      <c r="B16" s="19">
        <f>B15+1</f>
        <v>2012</v>
      </c>
      <c r="C16" s="19"/>
      <c r="D16" s="23">
        <v>2539148.83</v>
      </c>
      <c r="E16" s="24"/>
      <c r="F16" s="23">
        <v>-223.49340269248933</v>
      </c>
      <c r="G16" s="24"/>
      <c r="H16" s="23">
        <f t="shared" si="1"/>
        <v>2538925.3365973076</v>
      </c>
      <c r="J16" s="22">
        <v>0.29600799999999999</v>
      </c>
      <c r="K16" s="19"/>
      <c r="L16" s="23">
        <f t="shared" si="2"/>
        <v>751542.21103549586</v>
      </c>
      <c r="M16" s="19"/>
      <c r="N16" s="25">
        <v>448533</v>
      </c>
    </row>
    <row r="17" spans="2:17" ht="15" customHeight="1" x14ac:dyDescent="0.25">
      <c r="B17" s="19">
        <f t="shared" si="0"/>
        <v>2013</v>
      </c>
      <c r="C17" s="19"/>
      <c r="D17" s="23">
        <v>-167636.84</v>
      </c>
      <c r="E17" s="24"/>
      <c r="F17" s="23">
        <v>13.828984088118887</v>
      </c>
      <c r="G17" s="24"/>
      <c r="H17" s="23">
        <f t="shared" si="1"/>
        <v>-167623.01101591188</v>
      </c>
      <c r="J17" s="22">
        <v>0.29066399999999998</v>
      </c>
      <c r="K17" s="19"/>
      <c r="L17" s="23">
        <f t="shared" si="2"/>
        <v>-48721.974873929008</v>
      </c>
      <c r="M17" s="19"/>
      <c r="N17" s="25">
        <v>254287.23616156686</v>
      </c>
      <c r="Q17" s="16" t="s">
        <v>33</v>
      </c>
    </row>
    <row r="18" spans="2:17" ht="15" customHeight="1" x14ac:dyDescent="0.25">
      <c r="B18" s="19">
        <f t="shared" si="0"/>
        <v>2014</v>
      </c>
      <c r="C18" s="19"/>
      <c r="D18" s="23">
        <v>674534.31</v>
      </c>
      <c r="E18" s="24"/>
      <c r="F18" s="23">
        <v>-59.401799265644513</v>
      </c>
      <c r="G18" s="24"/>
      <c r="H18" s="23">
        <f t="shared" si="1"/>
        <v>674474.90820073441</v>
      </c>
      <c r="J18" s="22">
        <v>0.28357100000000002</v>
      </c>
      <c r="K18" s="19"/>
      <c r="L18" s="23">
        <f t="shared" si="2"/>
        <v>191261.52419339048</v>
      </c>
      <c r="M18" s="19"/>
      <c r="N18" s="25">
        <v>191261.52419339048</v>
      </c>
    </row>
    <row r="19" spans="2:17" ht="15" customHeight="1" x14ac:dyDescent="0.25">
      <c r="B19" s="19">
        <f>B18+1</f>
        <v>2015</v>
      </c>
      <c r="C19" s="19"/>
      <c r="D19" s="23">
        <v>1020745.18</v>
      </c>
      <c r="E19" s="24"/>
      <c r="F19" s="23">
        <v>0</v>
      </c>
      <c r="G19" s="24"/>
      <c r="H19" s="23">
        <f t="shared" si="1"/>
        <v>1020745.18</v>
      </c>
      <c r="J19" s="22">
        <v>0.29804999999999998</v>
      </c>
      <c r="K19" s="19"/>
      <c r="L19" s="23">
        <f t="shared" si="2"/>
        <v>304233.10089900001</v>
      </c>
      <c r="M19" s="19"/>
      <c r="N19" s="25">
        <v>304233.10089900001</v>
      </c>
    </row>
    <row r="20" spans="2:17" ht="15" customHeight="1" x14ac:dyDescent="0.25">
      <c r="B20" s="19">
        <f t="shared" si="0"/>
        <v>2016</v>
      </c>
      <c r="C20" s="19"/>
      <c r="D20" s="23">
        <v>6263487.9900000002</v>
      </c>
      <c r="E20" s="24"/>
      <c r="F20" s="23">
        <v>0</v>
      </c>
      <c r="G20" s="24"/>
      <c r="H20" s="23">
        <f t="shared" si="1"/>
        <v>6263487.9900000002</v>
      </c>
      <c r="J20" s="22">
        <v>0.33584999999999998</v>
      </c>
      <c r="K20" s="19"/>
      <c r="L20" s="23">
        <f t="shared" si="2"/>
        <v>2103592.4414415001</v>
      </c>
      <c r="M20" s="19"/>
      <c r="N20" s="25">
        <v>2103592.4414415001</v>
      </c>
    </row>
    <row r="21" spans="2:17" ht="15" customHeight="1" x14ac:dyDescent="0.25">
      <c r="B21" s="19">
        <f t="shared" si="0"/>
        <v>2017</v>
      </c>
      <c r="C21" s="19"/>
      <c r="D21" s="23">
        <v>6178987.5300000003</v>
      </c>
      <c r="E21" s="24"/>
      <c r="F21" s="23">
        <v>0</v>
      </c>
      <c r="G21" s="24"/>
      <c r="H21" s="23">
        <f t="shared" si="1"/>
        <v>6178987.5300000003</v>
      </c>
      <c r="J21" s="22">
        <v>0.33343200000000001</v>
      </c>
      <c r="K21" s="19"/>
      <c r="L21" s="23">
        <f t="shared" si="2"/>
        <v>2060272.1701029602</v>
      </c>
      <c r="M21" s="19"/>
      <c r="N21" s="25">
        <v>2060272.1701029602</v>
      </c>
    </row>
    <row r="22" spans="2:17" ht="15" customHeight="1" x14ac:dyDescent="0.25">
      <c r="B22" s="19">
        <f t="shared" si="0"/>
        <v>2018</v>
      </c>
      <c r="C22" s="19"/>
      <c r="D22" s="23">
        <v>762773</v>
      </c>
      <c r="E22" s="24"/>
      <c r="F22" s="23">
        <v>-599200.46</v>
      </c>
      <c r="G22" s="24"/>
      <c r="H22" s="23">
        <f t="shared" si="1"/>
        <v>163572.54000000004</v>
      </c>
      <c r="J22" s="22">
        <v>0.3296</v>
      </c>
      <c r="K22" s="19"/>
      <c r="L22" s="23">
        <f t="shared" si="2"/>
        <v>53913.50918400001</v>
      </c>
      <c r="M22" s="19"/>
      <c r="N22" s="25">
        <v>53913.50918400001</v>
      </c>
    </row>
    <row r="23" spans="2:17" ht="15" customHeight="1" x14ac:dyDescent="0.25">
      <c r="B23" s="19">
        <f t="shared" si="0"/>
        <v>2019</v>
      </c>
      <c r="C23" s="19"/>
      <c r="D23" s="23">
        <f>5058773</f>
        <v>5058773</v>
      </c>
      <c r="E23" s="24"/>
      <c r="F23" s="23">
        <v>0</v>
      </c>
      <c r="G23" s="24"/>
      <c r="H23" s="23">
        <f>SUM(D23:G23)</f>
        <v>5058773</v>
      </c>
      <c r="J23" s="22">
        <v>0.36859999999999998</v>
      </c>
      <c r="K23" s="19"/>
      <c r="L23" s="23">
        <f t="shared" si="2"/>
        <v>1864663.7278</v>
      </c>
      <c r="M23" s="19"/>
      <c r="N23" s="25">
        <v>1864663.7278</v>
      </c>
    </row>
    <row r="24" spans="2:17" ht="15" customHeight="1" x14ac:dyDescent="0.25">
      <c r="B24" s="19">
        <f t="shared" si="0"/>
        <v>2020</v>
      </c>
      <c r="C24" s="19"/>
      <c r="D24" s="23">
        <v>4295091.1500000004</v>
      </c>
      <c r="E24" s="24"/>
      <c r="F24" s="23">
        <v>0</v>
      </c>
      <c r="G24" s="24"/>
      <c r="H24" s="23">
        <f>SUM(D24:G24)</f>
        <v>4295091.1500000004</v>
      </c>
      <c r="J24" s="22">
        <v>0.37465603338619929</v>
      </c>
      <c r="K24" s="19"/>
      <c r="L24" s="23">
        <f>H24*J24</f>
        <v>1609181.8132911692</v>
      </c>
      <c r="M24" s="19"/>
      <c r="N24" s="25">
        <v>1604855.0370623118</v>
      </c>
    </row>
    <row r="25" spans="2:17" ht="15" customHeight="1" x14ac:dyDescent="0.25">
      <c r="B25" s="19">
        <f t="shared" si="0"/>
        <v>2021</v>
      </c>
      <c r="C25" s="19"/>
      <c r="D25" s="23">
        <v>3094476.64</v>
      </c>
      <c r="E25" s="24"/>
      <c r="F25" s="23">
        <v>0</v>
      </c>
      <c r="G25" s="24"/>
      <c r="H25" s="23">
        <f>SUM(D25:G25)</f>
        <v>3094476.64</v>
      </c>
      <c r="J25" s="22">
        <v>0.37897122348685275</v>
      </c>
      <c r="K25" s="19"/>
      <c r="L25" s="23">
        <f>H25*J25</f>
        <v>1172717.5983122853</v>
      </c>
      <c r="M25" s="19"/>
      <c r="N25" s="25">
        <v>1159890.9799689837</v>
      </c>
    </row>
    <row r="26" spans="2:17" ht="15" customHeight="1" x14ac:dyDescent="0.25">
      <c r="B26" s="19">
        <f t="shared" si="0"/>
        <v>2022</v>
      </c>
      <c r="C26" s="19"/>
      <c r="D26" s="23">
        <v>7696431.21</v>
      </c>
      <c r="E26" s="24"/>
      <c r="F26" s="23"/>
      <c r="G26" s="24"/>
      <c r="H26" s="23">
        <f>SUM(D26:G26)</f>
        <v>7696431.21</v>
      </c>
      <c r="J26" s="22">
        <v>0.37831300000000001</v>
      </c>
      <c r="K26" s="19"/>
      <c r="L26" s="23">
        <f>H26*J26</f>
        <v>2911659.98034873</v>
      </c>
      <c r="M26" s="19"/>
      <c r="N26" s="25">
        <v>1468887.92680279</v>
      </c>
    </row>
    <row r="27" spans="2:17" ht="4.5" customHeight="1" x14ac:dyDescent="0.25">
      <c r="B27" s="19"/>
      <c r="C27" s="19"/>
      <c r="E27" s="19"/>
      <c r="G27" s="19"/>
      <c r="K27" s="19"/>
      <c r="M27" s="19"/>
    </row>
    <row r="28" spans="2:17" ht="15" customHeight="1" x14ac:dyDescent="0.25">
      <c r="B28" s="19" t="s">
        <v>34</v>
      </c>
      <c r="C28" s="19"/>
      <c r="D28" s="26">
        <f>SUM(D8:D27)</f>
        <v>43274189.440000005</v>
      </c>
      <c r="E28" s="27"/>
      <c r="F28" s="26">
        <f>SUM(F8:F27)</f>
        <v>-599842.32193390361</v>
      </c>
      <c r="G28" s="27"/>
      <c r="H28" s="26">
        <f>SUM(H8:H27)</f>
        <v>42674347.118066095</v>
      </c>
      <c r="I28" s="21"/>
      <c r="J28" s="21"/>
      <c r="K28" s="27"/>
      <c r="L28" s="26">
        <f>SUM(L8:L27)</f>
        <v>14258889.080811715</v>
      </c>
      <c r="M28" s="27"/>
      <c r="N28" s="26">
        <f>SUM(N8:N27)</f>
        <v>12798963.632693615</v>
      </c>
    </row>
    <row r="29" spans="2:17" x14ac:dyDescent="0.25">
      <c r="B29" s="19"/>
      <c r="C29" s="19"/>
      <c r="E29" s="19"/>
      <c r="G29" s="19"/>
      <c r="K29" s="19"/>
      <c r="M29" s="19"/>
    </row>
    <row r="30" spans="2:17" x14ac:dyDescent="0.25">
      <c r="B30" s="19"/>
      <c r="C30" s="19"/>
      <c r="E30" s="19"/>
      <c r="G30" s="19"/>
      <c r="H30" s="16" t="s">
        <v>33</v>
      </c>
      <c r="K30" s="19"/>
      <c r="L30" s="28"/>
      <c r="M30" s="19"/>
    </row>
    <row r="31" spans="2:17" ht="13" thickBot="1" x14ac:dyDescent="0.3">
      <c r="B31" s="29" t="s">
        <v>35</v>
      </c>
      <c r="C31" s="29"/>
      <c r="D31" s="29"/>
      <c r="E31" s="29"/>
      <c r="F31" s="29"/>
      <c r="G31" s="29"/>
      <c r="H31" s="29"/>
      <c r="L31" s="28"/>
    </row>
    <row r="32" spans="2:17" ht="4.5" customHeight="1" x14ac:dyDescent="0.25"/>
    <row r="33" spans="1:14" ht="15" x14ac:dyDescent="0.3">
      <c r="A33" s="30"/>
      <c r="B33" s="16" t="s">
        <v>36</v>
      </c>
    </row>
    <row r="34" spans="1:14" ht="5.15" customHeight="1" x14ac:dyDescent="0.25"/>
    <row r="35" spans="1:14" ht="14.5" x14ac:dyDescent="0.25">
      <c r="B35" s="16" t="s">
        <v>37</v>
      </c>
      <c r="L35" s="28"/>
      <c r="N35" s="28"/>
    </row>
    <row r="36" spans="1:14" ht="5.15" customHeight="1" x14ac:dyDescent="0.25"/>
    <row r="37" spans="1:14" ht="14.5" x14ac:dyDescent="0.25">
      <c r="B37" s="16" t="s">
        <v>38</v>
      </c>
    </row>
    <row r="38" spans="1:14" ht="5.15" customHeight="1" x14ac:dyDescent="0.25"/>
    <row r="39" spans="1:14" ht="14.5" x14ac:dyDescent="0.25">
      <c r="B39" s="16" t="s">
        <v>39</v>
      </c>
    </row>
    <row r="40" spans="1:14" ht="5.15" customHeight="1" x14ac:dyDescent="0.25"/>
    <row r="41" spans="1:14" ht="14.5" x14ac:dyDescent="0.25">
      <c r="B41" s="16" t="s">
        <v>40</v>
      </c>
    </row>
    <row r="42" spans="1:14" ht="5.15" customHeight="1" x14ac:dyDescent="0.25"/>
    <row r="43" spans="1:14" ht="14.5" x14ac:dyDescent="0.25">
      <c r="B43" s="16" t="s">
        <v>41</v>
      </c>
    </row>
  </sheetData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1F33-F653-4B30-B8D2-ACFEFB198734}">
  <sheetPr>
    <pageSetUpPr fitToPage="1"/>
  </sheetPr>
  <dimension ref="A1:M240"/>
  <sheetViews>
    <sheetView zoomScale="80" zoomScaleNormal="80" workbookViewId="0">
      <selection activeCell="J17" sqref="J17"/>
    </sheetView>
  </sheetViews>
  <sheetFormatPr defaultColWidth="9.1796875" defaultRowHeight="12.5" x14ac:dyDescent="0.25"/>
  <cols>
    <col min="1" max="1" width="5.7265625" style="16" customWidth="1"/>
    <col min="2" max="2" width="9.1796875" style="16"/>
    <col min="3" max="3" width="2.7265625" style="16" customWidth="1"/>
    <col min="4" max="4" width="14.453125" style="16" bestFit="1" customWidth="1"/>
    <col min="5" max="5" width="2.7265625" style="16" customWidth="1"/>
    <col min="6" max="6" width="9.81640625" style="16" bestFit="1" customWidth="1"/>
    <col min="7" max="7" width="2.7265625" style="16" customWidth="1"/>
    <col min="8" max="8" width="12" style="16" bestFit="1" customWidth="1"/>
    <col min="9" max="9" width="2.7265625" style="16" customWidth="1"/>
    <col min="10" max="10" width="12.453125" style="16" bestFit="1" customWidth="1"/>
    <col min="11" max="11" width="5.7265625" style="16" customWidth="1"/>
    <col min="12" max="16384" width="9.1796875" style="16"/>
  </cols>
  <sheetData>
    <row r="1" spans="1:13" ht="13" x14ac:dyDescent="0.3">
      <c r="A1" s="15" t="s">
        <v>0</v>
      </c>
    </row>
    <row r="2" spans="1:13" ht="13" x14ac:dyDescent="0.3">
      <c r="A2" s="17" t="s">
        <v>1</v>
      </c>
    </row>
    <row r="3" spans="1:13" ht="13" x14ac:dyDescent="0.3">
      <c r="A3" s="17" t="str">
        <f>'1. AFUDC Equity Depreciation'!A3</f>
        <v>For the Year Ended: December 31, 2022</v>
      </c>
    </row>
    <row r="5" spans="1:13" ht="13" thickBot="1" x14ac:dyDescent="0.3"/>
    <row r="6" spans="1:13" s="2" customFormat="1" ht="13" thickBot="1" x14ac:dyDescent="0.3">
      <c r="B6" s="40" t="s">
        <v>65</v>
      </c>
      <c r="C6" s="41"/>
      <c r="D6" s="41"/>
      <c r="E6" s="41"/>
      <c r="F6" s="41"/>
      <c r="G6" s="41"/>
      <c r="H6" s="41"/>
      <c r="I6" s="41"/>
      <c r="J6" s="42"/>
    </row>
    <row r="7" spans="1:13" ht="39.75" customHeight="1" x14ac:dyDescent="0.25">
      <c r="B7" s="31" t="s">
        <v>43</v>
      </c>
      <c r="C7" s="32"/>
      <c r="D7" s="31" t="s">
        <v>44</v>
      </c>
      <c r="E7" s="32"/>
      <c r="F7" s="31" t="s">
        <v>45</v>
      </c>
      <c r="G7" s="32"/>
      <c r="H7" s="33" t="s">
        <v>46</v>
      </c>
      <c r="I7" s="32"/>
      <c r="J7" s="33" t="s">
        <v>47</v>
      </c>
    </row>
    <row r="8" spans="1:13" ht="5.15" customHeight="1" x14ac:dyDescent="0.25"/>
    <row r="9" spans="1:13" x14ac:dyDescent="0.25">
      <c r="B9" s="34">
        <v>352</v>
      </c>
      <c r="D9" s="23">
        <v>101650</v>
      </c>
      <c r="F9" s="35">
        <v>1.78E-2</v>
      </c>
      <c r="H9" s="35">
        <f>(D9/D17)</f>
        <v>5.3874455822946227E-2</v>
      </c>
      <c r="J9" s="35">
        <f t="shared" ref="J9:J15" si="0">F9*H9</f>
        <v>9.5896531364844282E-4</v>
      </c>
    </row>
    <row r="10" spans="1:13" x14ac:dyDescent="0.25">
      <c r="B10" s="34">
        <v>353</v>
      </c>
      <c r="D10" s="23">
        <v>674637</v>
      </c>
      <c r="F10" s="35">
        <v>3.49E-2</v>
      </c>
      <c r="H10" s="35">
        <f>(D10/D17)</f>
        <v>0.35755731680300024</v>
      </c>
      <c r="J10" s="35">
        <f t="shared" si="0"/>
        <v>1.2478750356424708E-2</v>
      </c>
    </row>
    <row r="11" spans="1:13" x14ac:dyDescent="0.25">
      <c r="B11" s="34">
        <v>354</v>
      </c>
      <c r="D11" s="23">
        <v>28773</v>
      </c>
      <c r="F11" s="35">
        <v>2.4E-2</v>
      </c>
      <c r="H11" s="35">
        <f>(D11/D17)</f>
        <v>1.5249677495264454E-2</v>
      </c>
      <c r="J11" s="35">
        <f t="shared" si="0"/>
        <v>3.6599225988634691E-4</v>
      </c>
    </row>
    <row r="12" spans="1:13" x14ac:dyDescent="0.25">
      <c r="B12" s="34">
        <v>355</v>
      </c>
      <c r="D12" s="23">
        <v>638239</v>
      </c>
      <c r="F12" s="35">
        <v>4.2599999999999999E-2</v>
      </c>
      <c r="H12" s="35">
        <f>(D12/D17)</f>
        <v>0.33826639262155805</v>
      </c>
      <c r="J12" s="35">
        <f t="shared" si="0"/>
        <v>1.4410148325678373E-2</v>
      </c>
      <c r="M12" s="36"/>
    </row>
    <row r="13" spans="1:13" x14ac:dyDescent="0.25">
      <c r="B13" s="34">
        <v>356</v>
      </c>
      <c r="D13" s="23">
        <v>365222</v>
      </c>
      <c r="F13" s="35">
        <v>3.73E-2</v>
      </c>
      <c r="H13" s="35">
        <f>(D13/D17)</f>
        <v>0.19356750127464895</v>
      </c>
      <c r="J13" s="35">
        <f t="shared" si="0"/>
        <v>7.2200677975444057E-3</v>
      </c>
    </row>
    <row r="14" spans="1:13" x14ac:dyDescent="0.25">
      <c r="B14" s="34">
        <v>357</v>
      </c>
      <c r="D14" s="23">
        <v>28052</v>
      </c>
      <c r="F14" s="35">
        <v>2.0899999999999998E-2</v>
      </c>
      <c r="H14" s="35">
        <f>(D14/D17)</f>
        <v>1.4867547808610796E-2</v>
      </c>
      <c r="J14" s="35">
        <f t="shared" si="0"/>
        <v>3.1073174919996565E-4</v>
      </c>
    </row>
    <row r="15" spans="1:13" x14ac:dyDescent="0.25">
      <c r="B15" s="34">
        <v>358</v>
      </c>
      <c r="D15" s="23">
        <v>50221</v>
      </c>
      <c r="F15" s="35">
        <v>1.4999999999999999E-2</v>
      </c>
      <c r="H15" s="35">
        <f>(D15/D17)</f>
        <v>2.6617108173971296E-2</v>
      </c>
      <c r="J15" s="35">
        <f t="shared" si="0"/>
        <v>3.9925662260956944E-4</v>
      </c>
    </row>
    <row r="16" spans="1:13" ht="5.15" customHeight="1" x14ac:dyDescent="0.25">
      <c r="D16" s="37"/>
      <c r="H16" s="38"/>
      <c r="J16" s="37"/>
    </row>
    <row r="17" spans="2:13" x14ac:dyDescent="0.25">
      <c r="B17" s="16" t="s">
        <v>24</v>
      </c>
      <c r="D17" s="23">
        <f>SUM(D8:D16)</f>
        <v>1886794</v>
      </c>
      <c r="H17" s="35">
        <f>SUM(H8:H16)</f>
        <v>1</v>
      </c>
      <c r="J17" s="35">
        <f>SUM(J8:J16)</f>
        <v>3.6143912424991813E-2</v>
      </c>
    </row>
    <row r="19" spans="2:13" ht="13" thickBot="1" x14ac:dyDescent="0.3"/>
    <row r="20" spans="2:13" ht="13" thickBot="1" x14ac:dyDescent="0.3">
      <c r="B20" s="43" t="s">
        <v>42</v>
      </c>
      <c r="C20" s="44"/>
      <c r="D20" s="44"/>
      <c r="E20" s="44"/>
      <c r="F20" s="44"/>
      <c r="G20" s="44"/>
      <c r="H20" s="44"/>
      <c r="I20" s="44"/>
      <c r="J20" s="45"/>
    </row>
    <row r="21" spans="2:13" ht="39.75" customHeight="1" x14ac:dyDescent="0.25">
      <c r="B21" s="31" t="s">
        <v>43</v>
      </c>
      <c r="C21" s="32"/>
      <c r="D21" s="31" t="s">
        <v>44</v>
      </c>
      <c r="E21" s="32"/>
      <c r="F21" s="31" t="s">
        <v>45</v>
      </c>
      <c r="G21" s="32"/>
      <c r="H21" s="33" t="s">
        <v>46</v>
      </c>
      <c r="I21" s="32"/>
      <c r="J21" s="33" t="s">
        <v>47</v>
      </c>
    </row>
    <row r="22" spans="2:13" ht="5.15" customHeight="1" x14ac:dyDescent="0.25"/>
    <row r="23" spans="2:13" x14ac:dyDescent="0.25">
      <c r="B23" s="34">
        <v>352</v>
      </c>
      <c r="D23" s="23">
        <v>96146</v>
      </c>
      <c r="F23" s="35">
        <v>2.2200000000000001E-2</v>
      </c>
      <c r="H23" s="35">
        <f>(D23/D31)</f>
        <v>5.4792600098248954E-2</v>
      </c>
      <c r="J23" s="35">
        <f t="shared" ref="J23:J29" si="1">F23*H23</f>
        <v>1.2163957221811269E-3</v>
      </c>
    </row>
    <row r="24" spans="2:13" x14ac:dyDescent="0.25">
      <c r="B24" s="34">
        <v>353</v>
      </c>
      <c r="D24" s="23">
        <v>639074</v>
      </c>
      <c r="F24" s="35">
        <v>2.5000000000000001E-2</v>
      </c>
      <c r="H24" s="35">
        <f>(D24/D31)</f>
        <v>0.36420159044773942</v>
      </c>
      <c r="J24" s="35">
        <f t="shared" si="1"/>
        <v>9.1050397611934855E-3</v>
      </c>
    </row>
    <row r="25" spans="2:13" x14ac:dyDescent="0.25">
      <c r="B25" s="34">
        <v>354</v>
      </c>
      <c r="D25" s="23">
        <v>28773</v>
      </c>
      <c r="F25" s="35">
        <v>1.8200000000000001E-2</v>
      </c>
      <c r="H25" s="35">
        <f>(D25/D31)</f>
        <v>1.6397431849758878E-2</v>
      </c>
      <c r="J25" s="35">
        <f t="shared" si="1"/>
        <v>2.9843325966561162E-4</v>
      </c>
    </row>
    <row r="26" spans="2:13" x14ac:dyDescent="0.25">
      <c r="B26" s="34">
        <v>355</v>
      </c>
      <c r="D26" s="23">
        <v>603369</v>
      </c>
      <c r="F26" s="35">
        <v>3.0300000000000001E-2</v>
      </c>
      <c r="H26" s="35">
        <f>(D26/D31)</f>
        <v>0.34385368427891305</v>
      </c>
      <c r="J26" s="35">
        <f t="shared" si="1"/>
        <v>1.0418766633651065E-2</v>
      </c>
      <c r="M26" s="36"/>
    </row>
    <row r="27" spans="2:13" x14ac:dyDescent="0.25">
      <c r="B27" s="34">
        <v>356</v>
      </c>
      <c r="D27" s="23">
        <v>354843</v>
      </c>
      <c r="F27" s="35">
        <v>2.2700000000000001E-2</v>
      </c>
      <c r="H27" s="35">
        <f>(D27/D31)</f>
        <v>0.20222131546463665</v>
      </c>
      <c r="J27" s="35">
        <f t="shared" si="1"/>
        <v>4.5904238610472523E-3</v>
      </c>
    </row>
    <row r="28" spans="2:13" x14ac:dyDescent="0.25">
      <c r="B28" s="34">
        <v>357</v>
      </c>
      <c r="D28" s="23">
        <v>13624</v>
      </c>
      <c r="F28" s="35">
        <v>0.02</v>
      </c>
      <c r="H28" s="35">
        <f>(D28/D31)</f>
        <v>7.7641751475728974E-3</v>
      </c>
      <c r="J28" s="35">
        <f t="shared" si="1"/>
        <v>1.5528350295145794E-4</v>
      </c>
    </row>
    <row r="29" spans="2:13" x14ac:dyDescent="0.25">
      <c r="B29" s="34">
        <v>358</v>
      </c>
      <c r="D29" s="23">
        <v>18897</v>
      </c>
      <c r="F29" s="35">
        <v>2.5600000000000001E-2</v>
      </c>
      <c r="H29" s="35">
        <f>(D29/D31)</f>
        <v>1.076920271313014E-2</v>
      </c>
      <c r="J29" s="35">
        <f t="shared" si="1"/>
        <v>2.7569158945613158E-4</v>
      </c>
    </row>
    <row r="30" spans="2:13" ht="5.15" customHeight="1" x14ac:dyDescent="0.25">
      <c r="D30" s="37"/>
      <c r="H30" s="38"/>
      <c r="J30" s="37"/>
    </row>
    <row r="31" spans="2:13" x14ac:dyDescent="0.25">
      <c r="B31" s="16" t="s">
        <v>24</v>
      </c>
      <c r="D31" s="23">
        <f>SUM(D22:D30)</f>
        <v>1754726</v>
      </c>
      <c r="H31" s="35">
        <f>SUM(H22:H30)</f>
        <v>0.99999999999999989</v>
      </c>
      <c r="J31" s="35">
        <f>SUM(J22:J30)</f>
        <v>2.6060034330146128E-2</v>
      </c>
    </row>
    <row r="32" spans="2:13" ht="13" thickBot="1" x14ac:dyDescent="0.3"/>
    <row r="33" spans="2:13" ht="13" thickBot="1" x14ac:dyDescent="0.3">
      <c r="B33" s="43" t="s">
        <v>48</v>
      </c>
      <c r="C33" s="44"/>
      <c r="D33" s="44"/>
      <c r="E33" s="44"/>
      <c r="F33" s="44"/>
      <c r="G33" s="44"/>
      <c r="H33" s="44"/>
      <c r="I33" s="44"/>
      <c r="J33" s="45"/>
    </row>
    <row r="34" spans="2:13" ht="39.75" customHeight="1" x14ac:dyDescent="0.25">
      <c r="B34" s="31" t="s">
        <v>43</v>
      </c>
      <c r="C34" s="32"/>
      <c r="D34" s="31" t="s">
        <v>44</v>
      </c>
      <c r="E34" s="32"/>
      <c r="F34" s="31" t="s">
        <v>45</v>
      </c>
      <c r="G34" s="32"/>
      <c r="H34" s="33" t="s">
        <v>46</v>
      </c>
      <c r="I34" s="32"/>
      <c r="J34" s="33" t="s">
        <v>47</v>
      </c>
    </row>
    <row r="35" spans="2:13" ht="5.15" customHeight="1" x14ac:dyDescent="0.25"/>
    <row r="36" spans="2:13" x14ac:dyDescent="0.25">
      <c r="B36" s="34">
        <v>352</v>
      </c>
      <c r="D36" s="23">
        <v>82273</v>
      </c>
      <c r="F36" s="35">
        <v>2.2200000000000001E-2</v>
      </c>
      <c r="H36" s="35">
        <f>(D36/D44)</f>
        <v>5.0434442519582706E-2</v>
      </c>
      <c r="J36" s="35">
        <f t="shared" ref="J36:J42" si="2">F36*H36</f>
        <v>1.1196446239347361E-3</v>
      </c>
    </row>
    <row r="37" spans="2:13" x14ac:dyDescent="0.25">
      <c r="B37" s="34">
        <v>353</v>
      </c>
      <c r="D37" s="23">
        <v>626468</v>
      </c>
      <c r="F37" s="35">
        <v>2.5000000000000001E-2</v>
      </c>
      <c r="H37" s="35">
        <f>(D37/D44)</f>
        <v>0.38403321060807238</v>
      </c>
      <c r="J37" s="35">
        <f t="shared" si="2"/>
        <v>9.6008302652018096E-3</v>
      </c>
    </row>
    <row r="38" spans="2:13" x14ac:dyDescent="0.25">
      <c r="B38" s="34">
        <v>354</v>
      </c>
      <c r="D38" s="23">
        <v>29501</v>
      </c>
      <c r="F38" s="35">
        <v>1.8200000000000001E-2</v>
      </c>
      <c r="H38" s="35">
        <f>(D38/D44)</f>
        <v>1.8084505108239758E-2</v>
      </c>
      <c r="J38" s="35">
        <f t="shared" si="2"/>
        <v>3.2913799296996359E-4</v>
      </c>
    </row>
    <row r="39" spans="2:13" x14ac:dyDescent="0.25">
      <c r="B39" s="34">
        <v>355</v>
      </c>
      <c r="D39" s="23">
        <v>498732</v>
      </c>
      <c r="F39" s="35">
        <v>3.0300000000000001E-2</v>
      </c>
      <c r="H39" s="35">
        <f>(D39/D44)</f>
        <v>0.30572934482365449</v>
      </c>
      <c r="J39" s="35">
        <f t="shared" si="2"/>
        <v>9.2635991481567308E-3</v>
      </c>
      <c r="M39" s="36"/>
    </row>
    <row r="40" spans="2:13" x14ac:dyDescent="0.25">
      <c r="B40" s="34">
        <v>356</v>
      </c>
      <c r="D40" s="23">
        <v>362033</v>
      </c>
      <c r="F40" s="35">
        <v>2.2700000000000001E-2</v>
      </c>
      <c r="H40" s="35">
        <f>(D40/D44)</f>
        <v>0.22193104090882898</v>
      </c>
      <c r="J40" s="35">
        <f t="shared" si="2"/>
        <v>5.0378346286304183E-3</v>
      </c>
    </row>
    <row r="41" spans="2:13" x14ac:dyDescent="0.25">
      <c r="B41" s="34">
        <v>357</v>
      </c>
      <c r="D41" s="23">
        <v>13434</v>
      </c>
      <c r="F41" s="35">
        <v>0.02</v>
      </c>
      <c r="H41" s="35">
        <f>(D41/D44)</f>
        <v>8.2352205560520964E-3</v>
      </c>
      <c r="J41" s="35">
        <f t="shared" si="2"/>
        <v>1.6470441112104194E-4</v>
      </c>
    </row>
    <row r="42" spans="2:13" x14ac:dyDescent="0.25">
      <c r="B42" s="34">
        <v>358</v>
      </c>
      <c r="D42" s="23">
        <v>18845</v>
      </c>
      <c r="F42" s="35">
        <v>2.5600000000000001E-2</v>
      </c>
      <c r="H42" s="35">
        <f>(D42/D44)</f>
        <v>1.1552235475569581E-2</v>
      </c>
      <c r="J42" s="35">
        <f t="shared" si="2"/>
        <v>2.957372281745813E-4</v>
      </c>
    </row>
    <row r="43" spans="2:13" ht="5.15" customHeight="1" x14ac:dyDescent="0.25">
      <c r="D43" s="37"/>
      <c r="H43" s="38"/>
      <c r="J43" s="37"/>
    </row>
    <row r="44" spans="2:13" x14ac:dyDescent="0.25">
      <c r="B44" s="16" t="s">
        <v>24</v>
      </c>
      <c r="D44" s="23">
        <f>SUM(D35:D43)</f>
        <v>1631286</v>
      </c>
      <c r="H44" s="35">
        <f>SUM(H35:H43)</f>
        <v>1</v>
      </c>
      <c r="J44" s="35">
        <f>SUM(J35:J43)</f>
        <v>2.5811488298189279E-2</v>
      </c>
    </row>
    <row r="45" spans="2:13" ht="13" thickBot="1" x14ac:dyDescent="0.3"/>
    <row r="46" spans="2:13" ht="13" thickBot="1" x14ac:dyDescent="0.3">
      <c r="B46" s="43" t="s">
        <v>49</v>
      </c>
      <c r="C46" s="44"/>
      <c r="D46" s="44"/>
      <c r="E46" s="44"/>
      <c r="F46" s="44"/>
      <c r="G46" s="44"/>
      <c r="H46" s="44"/>
      <c r="I46" s="44"/>
      <c r="J46" s="45"/>
    </row>
    <row r="47" spans="2:13" ht="39.75" customHeight="1" x14ac:dyDescent="0.25">
      <c r="B47" s="31" t="s">
        <v>43</v>
      </c>
      <c r="C47" s="32"/>
      <c r="D47" s="31" t="s">
        <v>44</v>
      </c>
      <c r="E47" s="32"/>
      <c r="F47" s="31" t="s">
        <v>45</v>
      </c>
      <c r="G47" s="32"/>
      <c r="H47" s="33" t="s">
        <v>46</v>
      </c>
      <c r="I47" s="32"/>
      <c r="J47" s="33" t="s">
        <v>47</v>
      </c>
    </row>
    <row r="48" spans="2:13" ht="5.15" customHeight="1" x14ac:dyDescent="0.25"/>
    <row r="49" spans="2:13" x14ac:dyDescent="0.25">
      <c r="B49" s="34">
        <v>352</v>
      </c>
      <c r="D49" s="23">
        <f>71202</f>
        <v>71202</v>
      </c>
      <c r="F49" s="35">
        <v>2.2200000000000001E-2</v>
      </c>
      <c r="H49" s="35">
        <f>(D49/D57)</f>
        <v>4.7854247583663613E-2</v>
      </c>
      <c r="J49" s="35">
        <f t="shared" ref="J49:J55" si="3">F49*H49</f>
        <v>1.0623642963573322E-3</v>
      </c>
    </row>
    <row r="50" spans="2:13" x14ac:dyDescent="0.25">
      <c r="B50" s="34">
        <v>353</v>
      </c>
      <c r="D50" s="23">
        <f>614430</f>
        <v>614430</v>
      </c>
      <c r="F50" s="35">
        <v>2.5000000000000001E-2</v>
      </c>
      <c r="H50" s="35">
        <f>(D50/D57)</f>
        <v>0.41295308197565284</v>
      </c>
      <c r="J50" s="35">
        <f t="shared" si="3"/>
        <v>1.0323827049391322E-2</v>
      </c>
    </row>
    <row r="51" spans="2:13" x14ac:dyDescent="0.25">
      <c r="B51" s="34">
        <v>354</v>
      </c>
      <c r="D51" s="23">
        <f>28774</f>
        <v>28774</v>
      </c>
      <c r="F51" s="35">
        <v>1.8200000000000001E-2</v>
      </c>
      <c r="H51" s="35">
        <f>(D51/D57)</f>
        <v>1.9338756214324553E-2</v>
      </c>
      <c r="J51" s="35">
        <f t="shared" si="3"/>
        <v>3.5196536310070687E-4</v>
      </c>
    </row>
    <row r="52" spans="2:13" x14ac:dyDescent="0.25">
      <c r="B52" s="34">
        <v>355</v>
      </c>
      <c r="D52" s="23">
        <f>435988</f>
        <v>435988</v>
      </c>
      <c r="F52" s="35">
        <v>3.0300000000000001E-2</v>
      </c>
      <c r="H52" s="35">
        <f>(D52/D57)</f>
        <v>0.29302375910095685</v>
      </c>
      <c r="J52" s="35">
        <f t="shared" si="3"/>
        <v>8.8786199007589925E-3</v>
      </c>
      <c r="M52" s="36"/>
    </row>
    <row r="53" spans="2:13" x14ac:dyDescent="0.25">
      <c r="B53" s="34">
        <v>356</v>
      </c>
      <c r="D53" s="23">
        <f>302300</f>
        <v>302300</v>
      </c>
      <c r="F53" s="35">
        <v>2.2700000000000001E-2</v>
      </c>
      <c r="H53" s="35">
        <f>(D53/D57)</f>
        <v>0.20317321205221076</v>
      </c>
      <c r="J53" s="35">
        <f t="shared" si="3"/>
        <v>4.612031913585184E-3</v>
      </c>
    </row>
    <row r="54" spans="2:13" x14ac:dyDescent="0.25">
      <c r="B54" s="34">
        <v>357</v>
      </c>
      <c r="D54" s="23">
        <f>13012</f>
        <v>13012</v>
      </c>
      <c r="F54" s="35">
        <v>0.02</v>
      </c>
      <c r="H54" s="35">
        <f>(D54/D57)</f>
        <v>8.7452525147977706E-3</v>
      </c>
      <c r="J54" s="35">
        <f t="shared" si="3"/>
        <v>1.7490505029595541E-4</v>
      </c>
    </row>
    <row r="55" spans="2:13" x14ac:dyDescent="0.25">
      <c r="B55" s="34">
        <v>358</v>
      </c>
      <c r="D55" s="23">
        <f>22187</f>
        <v>22187</v>
      </c>
      <c r="F55" s="35">
        <v>2.5600000000000001E-2</v>
      </c>
      <c r="H55" s="35">
        <f>(D55/D57)</f>
        <v>1.4911690558393647E-2</v>
      </c>
      <c r="J55" s="35">
        <f t="shared" si="3"/>
        <v>3.817392782948774E-4</v>
      </c>
    </row>
    <row r="56" spans="2:13" ht="5.15" customHeight="1" x14ac:dyDescent="0.25">
      <c r="D56" s="37"/>
      <c r="H56" s="38"/>
      <c r="J56" s="37"/>
    </row>
    <row r="57" spans="2:13" x14ac:dyDescent="0.25">
      <c r="B57" s="16" t="s">
        <v>24</v>
      </c>
      <c r="D57" s="23">
        <f>SUM(D48:D56)</f>
        <v>1487893</v>
      </c>
      <c r="H57" s="35">
        <f>SUM(H48:H56)</f>
        <v>1</v>
      </c>
      <c r="J57" s="35">
        <f>SUM(J48:J56)</f>
        <v>2.5785452851784366E-2</v>
      </c>
    </row>
    <row r="58" spans="2:13" ht="13" thickBot="1" x14ac:dyDescent="0.3"/>
    <row r="59" spans="2:13" ht="13" thickBot="1" x14ac:dyDescent="0.3">
      <c r="B59" s="43" t="s">
        <v>50</v>
      </c>
      <c r="C59" s="44"/>
      <c r="D59" s="44"/>
      <c r="E59" s="44"/>
      <c r="F59" s="44"/>
      <c r="G59" s="44"/>
      <c r="H59" s="44"/>
      <c r="I59" s="44"/>
      <c r="J59" s="45"/>
    </row>
    <row r="60" spans="2:13" ht="39.75" customHeight="1" x14ac:dyDescent="0.25">
      <c r="B60" s="31" t="s">
        <v>43</v>
      </c>
      <c r="C60" s="32"/>
      <c r="D60" s="31" t="s">
        <v>44</v>
      </c>
      <c r="E60" s="32"/>
      <c r="F60" s="31" t="s">
        <v>45</v>
      </c>
      <c r="G60" s="32"/>
      <c r="H60" s="33" t="s">
        <v>46</v>
      </c>
      <c r="I60" s="32"/>
      <c r="J60" s="33" t="s">
        <v>47</v>
      </c>
    </row>
    <row r="61" spans="2:13" ht="5.15" customHeight="1" x14ac:dyDescent="0.25"/>
    <row r="62" spans="2:13" x14ac:dyDescent="0.25">
      <c r="B62" s="34">
        <v>352</v>
      </c>
      <c r="D62" s="23">
        <f>58908</f>
        <v>58908</v>
      </c>
      <c r="F62" s="35">
        <v>2.2200000000000001E-2</v>
      </c>
      <c r="H62" s="35">
        <f>(D62/D70)</f>
        <v>4.5254945102220799E-2</v>
      </c>
      <c r="J62" s="35">
        <f t="shared" ref="J62:J68" si="4">F62*H62</f>
        <v>1.0046597812693018E-3</v>
      </c>
    </row>
    <row r="63" spans="2:13" x14ac:dyDescent="0.25">
      <c r="B63" s="34">
        <v>353</v>
      </c>
      <c r="D63" s="23">
        <f>586645</f>
        <v>586645</v>
      </c>
      <c r="F63" s="35">
        <v>2.5000000000000001E-2</v>
      </c>
      <c r="H63" s="35">
        <f>(D63/D70)</f>
        <v>0.45067880881191558</v>
      </c>
      <c r="J63" s="35">
        <f t="shared" si="4"/>
        <v>1.126697022029789E-2</v>
      </c>
    </row>
    <row r="64" spans="2:13" x14ac:dyDescent="0.25">
      <c r="B64" s="34">
        <v>354</v>
      </c>
      <c r="D64" s="23">
        <f>29223</f>
        <v>29223</v>
      </c>
      <c r="F64" s="35">
        <v>1.8200000000000001E-2</v>
      </c>
      <c r="H64" s="35">
        <f>(D64/D70)</f>
        <v>2.2450011216170952E-2</v>
      </c>
      <c r="J64" s="35">
        <f t="shared" si="4"/>
        <v>4.0859020413431136E-4</v>
      </c>
    </row>
    <row r="65" spans="2:10" x14ac:dyDescent="0.25">
      <c r="B65" s="34">
        <v>355</v>
      </c>
      <c r="D65" s="23">
        <f>363339</f>
        <v>363339</v>
      </c>
      <c r="F65" s="35">
        <v>3.0300000000000001E-2</v>
      </c>
      <c r="H65" s="35">
        <f>(D65/D70)</f>
        <v>0.27912824231845934</v>
      </c>
      <c r="J65" s="35">
        <f t="shared" si="4"/>
        <v>8.4575857422493177E-3</v>
      </c>
    </row>
    <row r="66" spans="2:10" x14ac:dyDescent="0.25">
      <c r="B66" s="34">
        <v>356</v>
      </c>
      <c r="D66" s="23">
        <f>228836</f>
        <v>228836</v>
      </c>
      <c r="F66" s="35">
        <v>2.2700000000000001E-2</v>
      </c>
      <c r="H66" s="35">
        <f>(D66/D70)</f>
        <v>0.17579888329958238</v>
      </c>
      <c r="J66" s="35">
        <f t="shared" si="4"/>
        <v>3.99063465090052E-3</v>
      </c>
    </row>
    <row r="67" spans="2:10" x14ac:dyDescent="0.25">
      <c r="B67" s="34">
        <v>357</v>
      </c>
      <c r="D67" s="23">
        <f>12783</f>
        <v>12783</v>
      </c>
      <c r="F67" s="35">
        <v>0.02</v>
      </c>
      <c r="H67" s="35">
        <f>(D67/D70)</f>
        <v>9.8202954308699748E-3</v>
      </c>
      <c r="J67" s="35">
        <f t="shared" si="4"/>
        <v>1.964059086173995E-4</v>
      </c>
    </row>
    <row r="68" spans="2:10" x14ac:dyDescent="0.25">
      <c r="B68" s="34">
        <v>358</v>
      </c>
      <c r="D68" s="23">
        <f>21958</f>
        <v>21958</v>
      </c>
      <c r="F68" s="35">
        <v>2.5600000000000001E-2</v>
      </c>
      <c r="H68" s="35">
        <f>(D68/D70)</f>
        <v>1.6868813820780953E-2</v>
      </c>
      <c r="J68" s="35">
        <f t="shared" si="4"/>
        <v>4.3184163381199245E-4</v>
      </c>
    </row>
    <row r="69" spans="2:10" ht="5.15" customHeight="1" x14ac:dyDescent="0.25">
      <c r="D69" s="37"/>
      <c r="H69" s="38"/>
      <c r="J69" s="37"/>
    </row>
    <row r="70" spans="2:10" x14ac:dyDescent="0.25">
      <c r="B70" s="16" t="s">
        <v>24</v>
      </c>
      <c r="D70" s="23">
        <f>SUM(D61:D69)</f>
        <v>1301692</v>
      </c>
      <c r="H70" s="35">
        <f>SUM(H61:H69)</f>
        <v>0.99999999999999989</v>
      </c>
      <c r="J70" s="35">
        <f>SUM(J61:J69)</f>
        <v>2.5756688141280733E-2</v>
      </c>
    </row>
    <row r="71" spans="2:10" ht="13" thickBot="1" x14ac:dyDescent="0.3"/>
    <row r="72" spans="2:10" ht="13" thickBot="1" x14ac:dyDescent="0.3">
      <c r="B72" s="43" t="s">
        <v>51</v>
      </c>
      <c r="C72" s="44"/>
      <c r="D72" s="44"/>
      <c r="E72" s="44"/>
      <c r="F72" s="44"/>
      <c r="G72" s="44"/>
      <c r="H72" s="44"/>
      <c r="I72" s="44"/>
      <c r="J72" s="45"/>
    </row>
    <row r="73" spans="2:10" ht="39.75" customHeight="1" x14ac:dyDescent="0.25">
      <c r="B73" s="31" t="s">
        <v>43</v>
      </c>
      <c r="C73" s="32"/>
      <c r="D73" s="31" t="s">
        <v>44</v>
      </c>
      <c r="E73" s="32"/>
      <c r="F73" s="31" t="s">
        <v>45</v>
      </c>
      <c r="G73" s="32"/>
      <c r="H73" s="33" t="s">
        <v>46</v>
      </c>
      <c r="I73" s="32"/>
      <c r="J73" s="33" t="s">
        <v>47</v>
      </c>
    </row>
    <row r="74" spans="2:10" ht="5.15" customHeight="1" x14ac:dyDescent="0.25"/>
    <row r="75" spans="2:10" x14ac:dyDescent="0.25">
      <c r="B75" s="34">
        <v>352</v>
      </c>
      <c r="D75" s="23">
        <f>55998</f>
        <v>55998</v>
      </c>
      <c r="F75" s="35">
        <v>2.2200000000000001E-2</v>
      </c>
      <c r="H75" s="35">
        <f>(D75/D83)</f>
        <v>4.5937013183573322E-2</v>
      </c>
      <c r="J75" s="35">
        <f t="shared" ref="J75:J81" si="5">F75*H75</f>
        <v>1.0198016926753278E-3</v>
      </c>
    </row>
    <row r="76" spans="2:10" x14ac:dyDescent="0.25">
      <c r="B76" s="34">
        <v>353</v>
      </c>
      <c r="D76" s="23">
        <f>560162</f>
        <v>560162</v>
      </c>
      <c r="F76" s="35">
        <v>2.5000000000000001E-2</v>
      </c>
      <c r="H76" s="35">
        <f>(D76/D83)</f>
        <v>0.459519432460745</v>
      </c>
      <c r="J76" s="35">
        <f t="shared" si="5"/>
        <v>1.1487985811518626E-2</v>
      </c>
    </row>
    <row r="77" spans="2:10" x14ac:dyDescent="0.25">
      <c r="B77" s="34">
        <v>354</v>
      </c>
      <c r="D77" s="23">
        <f>29426</f>
        <v>29426</v>
      </c>
      <c r="F77" s="35">
        <v>1.8200000000000001E-2</v>
      </c>
      <c r="H77" s="35">
        <f>(D77/D83)</f>
        <v>2.4139121931851647E-2</v>
      </c>
      <c r="J77" s="35">
        <f t="shared" si="5"/>
        <v>4.3933201915969999E-4</v>
      </c>
    </row>
    <row r="78" spans="2:10" x14ac:dyDescent="0.25">
      <c r="B78" s="34">
        <v>355</v>
      </c>
      <c r="D78" s="23">
        <f>324688</f>
        <v>324688</v>
      </c>
      <c r="F78" s="35">
        <v>3.0300000000000001E-2</v>
      </c>
      <c r="H78" s="35">
        <f>(D78/D83)</f>
        <v>0.26635231502103746</v>
      </c>
      <c r="J78" s="35">
        <f t="shared" si="5"/>
        <v>8.0704751451374356E-3</v>
      </c>
    </row>
    <row r="79" spans="2:10" x14ac:dyDescent="0.25">
      <c r="B79" s="34">
        <v>356</v>
      </c>
      <c r="D79" s="23">
        <f>213981</f>
        <v>213981</v>
      </c>
      <c r="F79" s="35">
        <v>2.2700000000000001E-2</v>
      </c>
      <c r="H79" s="35">
        <f>(D79/D83)</f>
        <v>0.17553569802554025</v>
      </c>
      <c r="J79" s="35">
        <f t="shared" si="5"/>
        <v>3.9846603451797642E-3</v>
      </c>
    </row>
    <row r="80" spans="2:10" x14ac:dyDescent="0.25">
      <c r="B80" s="34">
        <v>357</v>
      </c>
      <c r="D80" s="23">
        <f>12793</f>
        <v>12793</v>
      </c>
      <c r="F80" s="35">
        <v>0.02</v>
      </c>
      <c r="H80" s="35">
        <f>(D80/D83)</f>
        <v>1.0494521405361862E-2</v>
      </c>
      <c r="J80" s="35">
        <f t="shared" si="5"/>
        <v>2.0989042810723725E-4</v>
      </c>
    </row>
    <row r="81" spans="2:13" x14ac:dyDescent="0.25">
      <c r="B81" s="34">
        <v>358</v>
      </c>
      <c r="D81" s="23">
        <v>21969</v>
      </c>
      <c r="F81" s="35">
        <v>2.5600000000000001E-2</v>
      </c>
      <c r="H81" s="35">
        <f>(D81/D83)</f>
        <v>1.8021897971890466E-2</v>
      </c>
      <c r="J81" s="35">
        <f t="shared" si="5"/>
        <v>4.6136058808039597E-4</v>
      </c>
    </row>
    <row r="82" spans="2:13" ht="5.15" customHeight="1" x14ac:dyDescent="0.25">
      <c r="D82" s="37"/>
      <c r="H82" s="38"/>
      <c r="J82" s="37"/>
    </row>
    <row r="83" spans="2:13" x14ac:dyDescent="0.25">
      <c r="B83" s="16" t="s">
        <v>24</v>
      </c>
      <c r="D83" s="23">
        <f>SUM(D74:D82)</f>
        <v>1219017</v>
      </c>
      <c r="H83" s="35">
        <f>SUM(H74:H82)</f>
        <v>1</v>
      </c>
      <c r="J83" s="35">
        <f>SUM(J74:J82)</f>
        <v>2.5673506029858486E-2</v>
      </c>
    </row>
    <row r="84" spans="2:13" ht="13" thickBot="1" x14ac:dyDescent="0.3"/>
    <row r="85" spans="2:13" ht="13" thickBot="1" x14ac:dyDescent="0.3">
      <c r="B85" s="43" t="s">
        <v>52</v>
      </c>
      <c r="C85" s="44"/>
      <c r="D85" s="44"/>
      <c r="E85" s="44"/>
      <c r="F85" s="44"/>
      <c r="G85" s="44"/>
      <c r="H85" s="44"/>
      <c r="I85" s="44"/>
      <c r="J85" s="45"/>
    </row>
    <row r="86" spans="2:13" ht="39.75" customHeight="1" x14ac:dyDescent="0.25">
      <c r="B86" s="31" t="s">
        <v>43</v>
      </c>
      <c r="C86" s="32"/>
      <c r="D86" s="31" t="s">
        <v>44</v>
      </c>
      <c r="E86" s="32"/>
      <c r="F86" s="31" t="s">
        <v>45</v>
      </c>
      <c r="G86" s="32"/>
      <c r="H86" s="33" t="s">
        <v>46</v>
      </c>
      <c r="I86" s="32"/>
      <c r="J86" s="33" t="s">
        <v>47</v>
      </c>
      <c r="M86" s="16" t="s">
        <v>33</v>
      </c>
    </row>
    <row r="87" spans="2:13" ht="5.15" customHeight="1" x14ac:dyDescent="0.25"/>
    <row r="88" spans="2:13" x14ac:dyDescent="0.25">
      <c r="B88" s="34">
        <v>352</v>
      </c>
      <c r="D88" s="23">
        <f>58128</f>
        <v>58128</v>
      </c>
      <c r="F88" s="35">
        <v>2.2200000000000001E-2</v>
      </c>
      <c r="H88" s="35">
        <f>(D88/D96)</f>
        <v>5.3945798059629187E-2</v>
      </c>
      <c r="J88" s="35">
        <f t="shared" ref="J88:J94" si="6">F88*H88</f>
        <v>1.197596716923768E-3</v>
      </c>
    </row>
    <row r="89" spans="2:13" x14ac:dyDescent="0.25">
      <c r="B89" s="34">
        <v>353</v>
      </c>
      <c r="D89" s="23">
        <f>487993</f>
        <v>487993</v>
      </c>
      <c r="F89" s="35">
        <v>2.5000000000000001E-2</v>
      </c>
      <c r="H89" s="35">
        <f>(D89/D96)</f>
        <v>0.45288280746821885</v>
      </c>
      <c r="J89" s="35">
        <f t="shared" si="6"/>
        <v>1.1322070186705472E-2</v>
      </c>
    </row>
    <row r="90" spans="2:13" x14ac:dyDescent="0.25">
      <c r="B90" s="34">
        <v>354</v>
      </c>
      <c r="D90" s="23">
        <f>29250</f>
        <v>29250</v>
      </c>
      <c r="F90" s="35">
        <v>1.8200000000000001E-2</v>
      </c>
      <c r="H90" s="35">
        <f>(D90/D96)</f>
        <v>2.7145516674307629E-2</v>
      </c>
      <c r="J90" s="35">
        <f t="shared" si="6"/>
        <v>4.9404840347239891E-4</v>
      </c>
    </row>
    <row r="91" spans="2:13" x14ac:dyDescent="0.25">
      <c r="B91" s="34">
        <v>355</v>
      </c>
      <c r="D91" s="23">
        <f>275138</f>
        <v>275138</v>
      </c>
      <c r="F91" s="35">
        <v>3.0300000000000001E-2</v>
      </c>
      <c r="H91" s="35">
        <f>(D91/D96)</f>
        <v>0.25534233048668897</v>
      </c>
      <c r="J91" s="35">
        <f t="shared" si="6"/>
        <v>7.7368726137466764E-3</v>
      </c>
    </row>
    <row r="92" spans="2:13" x14ac:dyDescent="0.25">
      <c r="B92" s="34">
        <v>356</v>
      </c>
      <c r="D92" s="23">
        <f>193676</f>
        <v>193676</v>
      </c>
      <c r="F92" s="35">
        <v>2.2700000000000001E-2</v>
      </c>
      <c r="H92" s="35">
        <f>(D92/D96)</f>
        <v>0.17974137050985312</v>
      </c>
      <c r="J92" s="35">
        <f t="shared" si="6"/>
        <v>4.0801291105736657E-3</v>
      </c>
    </row>
    <row r="93" spans="2:13" x14ac:dyDescent="0.25">
      <c r="B93" s="34">
        <v>357</v>
      </c>
      <c r="D93" s="23">
        <f>14664</f>
        <v>14664</v>
      </c>
      <c r="F93" s="35">
        <v>0.02</v>
      </c>
      <c r="H93" s="35">
        <f>(D93/D96)</f>
        <v>1.3608952359386224E-2</v>
      </c>
      <c r="J93" s="35">
        <f t="shared" si="6"/>
        <v>2.7217904718772448E-4</v>
      </c>
    </row>
    <row r="94" spans="2:13" x14ac:dyDescent="0.25">
      <c r="B94" s="34">
        <v>358</v>
      </c>
      <c r="D94" s="23">
        <f>18677</f>
        <v>18677</v>
      </c>
      <c r="F94" s="35">
        <v>2.5600000000000001E-2</v>
      </c>
      <c r="H94" s="35">
        <f>(D94/D96)</f>
        <v>1.7333224441916019E-2</v>
      </c>
      <c r="J94" s="35">
        <f t="shared" si="6"/>
        <v>4.4373054571305009E-4</v>
      </c>
    </row>
    <row r="95" spans="2:13" ht="5.15" customHeight="1" x14ac:dyDescent="0.25">
      <c r="D95" s="37"/>
      <c r="H95" s="38"/>
      <c r="J95" s="37"/>
    </row>
    <row r="96" spans="2:13" x14ac:dyDescent="0.25">
      <c r="B96" s="16" t="s">
        <v>24</v>
      </c>
      <c r="D96" s="23">
        <f>SUM(D87:D95)</f>
        <v>1077526</v>
      </c>
      <c r="H96" s="35">
        <f>SUM(H87:H95)</f>
        <v>0.99999999999999989</v>
      </c>
      <c r="J96" s="35">
        <f>SUM(J87:J95)</f>
        <v>2.5546626624322756E-2</v>
      </c>
    </row>
    <row r="97" spans="2:10" ht="13" thickBot="1" x14ac:dyDescent="0.3"/>
    <row r="98" spans="2:10" ht="13" thickBot="1" x14ac:dyDescent="0.3">
      <c r="B98" s="43" t="s">
        <v>53</v>
      </c>
      <c r="C98" s="44"/>
      <c r="D98" s="44"/>
      <c r="E98" s="44"/>
      <c r="F98" s="44"/>
      <c r="G98" s="44"/>
      <c r="H98" s="44"/>
      <c r="I98" s="44"/>
      <c r="J98" s="45"/>
    </row>
    <row r="99" spans="2:10" ht="39.75" customHeight="1" x14ac:dyDescent="0.25">
      <c r="B99" s="31" t="s">
        <v>43</v>
      </c>
      <c r="C99" s="32"/>
      <c r="D99" s="31" t="s">
        <v>44</v>
      </c>
      <c r="E99" s="32"/>
      <c r="F99" s="31" t="s">
        <v>45</v>
      </c>
      <c r="G99" s="32"/>
      <c r="H99" s="33" t="s">
        <v>46</v>
      </c>
      <c r="I99" s="32"/>
      <c r="J99" s="33" t="s">
        <v>47</v>
      </c>
    </row>
    <row r="100" spans="2:10" ht="5.15" customHeight="1" x14ac:dyDescent="0.25"/>
    <row r="101" spans="2:10" x14ac:dyDescent="0.25">
      <c r="B101" s="34">
        <v>352</v>
      </c>
      <c r="D101" s="23">
        <f>28933</f>
        <v>28933</v>
      </c>
      <c r="F101" s="35">
        <v>2.2200000000000001E-2</v>
      </c>
      <c r="H101" s="35">
        <f>(D101/D109)</f>
        <v>3.1662358639436727E-2</v>
      </c>
      <c r="J101" s="35">
        <f t="shared" ref="J101:J107" si="7">F101*H101</f>
        <v>7.0290436179549533E-4</v>
      </c>
    </row>
    <row r="102" spans="2:10" x14ac:dyDescent="0.25">
      <c r="B102" s="34">
        <v>353</v>
      </c>
      <c r="D102" s="23">
        <f>432645</f>
        <v>432645</v>
      </c>
      <c r="F102" s="35">
        <v>2.5000000000000001E-2</v>
      </c>
      <c r="H102" s="35">
        <f>(D102/D109)</f>
        <v>0.47345802901735395</v>
      </c>
      <c r="J102" s="35">
        <f t="shared" si="7"/>
        <v>1.183645072543385E-2</v>
      </c>
    </row>
    <row r="103" spans="2:10" x14ac:dyDescent="0.25">
      <c r="B103" s="34">
        <v>354</v>
      </c>
      <c r="D103" s="23">
        <f>29342</f>
        <v>29342</v>
      </c>
      <c r="F103" s="35">
        <v>1.8200000000000001E-2</v>
      </c>
      <c r="H103" s="35">
        <f>(D103/D109)</f>
        <v>3.2109941146730457E-2</v>
      </c>
      <c r="J103" s="35">
        <f t="shared" si="7"/>
        <v>5.844009288704943E-4</v>
      </c>
    </row>
    <row r="104" spans="2:10" x14ac:dyDescent="0.25">
      <c r="B104" s="34">
        <v>355</v>
      </c>
      <c r="D104" s="23">
        <f>228978</f>
        <v>228978</v>
      </c>
      <c r="F104" s="35">
        <v>3.0300000000000001E-2</v>
      </c>
      <c r="H104" s="35">
        <f>(D104/D109)</f>
        <v>0.25057835539145412</v>
      </c>
      <c r="J104" s="35">
        <f t="shared" si="7"/>
        <v>7.5925241683610601E-3</v>
      </c>
    </row>
    <row r="105" spans="2:10" x14ac:dyDescent="0.25">
      <c r="B105" s="34">
        <v>356</v>
      </c>
      <c r="D105" s="23">
        <f>171821</f>
        <v>171821</v>
      </c>
      <c r="F105" s="35">
        <v>2.2700000000000001E-2</v>
      </c>
      <c r="H105" s="35">
        <f>(D105/D109)</f>
        <v>0.18802952074747373</v>
      </c>
      <c r="J105" s="35">
        <f t="shared" si="7"/>
        <v>4.2682701209676537E-3</v>
      </c>
    </row>
    <row r="106" spans="2:10" x14ac:dyDescent="0.25">
      <c r="B106" s="34">
        <v>357</v>
      </c>
      <c r="D106" s="23">
        <f>7015</f>
        <v>7015</v>
      </c>
      <c r="F106" s="35">
        <v>0.02</v>
      </c>
      <c r="H106" s="35">
        <f>(D106/D109)</f>
        <v>7.6767513170306785E-3</v>
      </c>
      <c r="J106" s="35">
        <f t="shared" si="7"/>
        <v>1.5353502634061358E-4</v>
      </c>
    </row>
    <row r="107" spans="2:10" x14ac:dyDescent="0.25">
      <c r="B107" s="34">
        <v>358</v>
      </c>
      <c r="D107" s="23">
        <f>15064</f>
        <v>15064</v>
      </c>
      <c r="F107" s="35">
        <v>2.5600000000000001E-2</v>
      </c>
      <c r="H107" s="35">
        <f>(D107/D109)</f>
        <v>1.6485043740520334E-2</v>
      </c>
      <c r="J107" s="35">
        <f t="shared" si="7"/>
        <v>4.2201711975732055E-4</v>
      </c>
    </row>
    <row r="108" spans="2:10" ht="5.15" customHeight="1" x14ac:dyDescent="0.25">
      <c r="D108" s="37"/>
      <c r="H108" s="38"/>
      <c r="J108" s="37"/>
    </row>
    <row r="109" spans="2:10" x14ac:dyDescent="0.25">
      <c r="B109" s="16" t="s">
        <v>24</v>
      </c>
      <c r="D109" s="23">
        <f>SUM(D100:D108)</f>
        <v>913798</v>
      </c>
      <c r="H109" s="35">
        <f>SUM(H100:H108)</f>
        <v>1</v>
      </c>
      <c r="J109" s="35">
        <f>SUM(J100:J108)</f>
        <v>2.5560102451526488E-2</v>
      </c>
    </row>
    <row r="110" spans="2:10" ht="13" thickBot="1" x14ac:dyDescent="0.3"/>
    <row r="111" spans="2:10" ht="13" thickBot="1" x14ac:dyDescent="0.3">
      <c r="B111" s="43" t="s">
        <v>54</v>
      </c>
      <c r="C111" s="44"/>
      <c r="D111" s="44"/>
      <c r="E111" s="44"/>
      <c r="F111" s="44"/>
      <c r="G111" s="44"/>
      <c r="H111" s="44"/>
      <c r="I111" s="44"/>
      <c r="J111" s="45"/>
    </row>
    <row r="112" spans="2:10" ht="39.75" customHeight="1" x14ac:dyDescent="0.25">
      <c r="B112" s="31" t="s">
        <v>43</v>
      </c>
      <c r="C112" s="32"/>
      <c r="D112" s="31" t="s">
        <v>44</v>
      </c>
      <c r="E112" s="32"/>
      <c r="F112" s="31" t="s">
        <v>45</v>
      </c>
      <c r="G112" s="32"/>
      <c r="H112" s="33" t="s">
        <v>46</v>
      </c>
      <c r="I112" s="32"/>
      <c r="J112" s="33" t="s">
        <v>47</v>
      </c>
    </row>
    <row r="113" spans="2:10" ht="5.15" customHeight="1" x14ac:dyDescent="0.25"/>
    <row r="114" spans="2:10" x14ac:dyDescent="0.25">
      <c r="B114" s="34">
        <v>352</v>
      </c>
      <c r="D114" s="23">
        <f>23123</f>
        <v>23123</v>
      </c>
      <c r="F114" s="35">
        <v>2.2200000000000001E-2</v>
      </c>
      <c r="H114" s="35">
        <f>(D114/D122)</f>
        <v>2.8972196814975381E-2</v>
      </c>
      <c r="J114" s="35">
        <f t="shared" ref="J114:J120" si="8">F114*H114</f>
        <v>6.4318276929245348E-4</v>
      </c>
    </row>
    <row r="115" spans="2:10" x14ac:dyDescent="0.25">
      <c r="B115" s="34">
        <v>353</v>
      </c>
      <c r="D115" s="23">
        <f>370182</f>
        <v>370182</v>
      </c>
      <c r="F115" s="35">
        <v>2.5000000000000001E-2</v>
      </c>
      <c r="H115" s="35">
        <f>(D115/D122)</f>
        <v>0.46382328250491789</v>
      </c>
      <c r="J115" s="35">
        <f t="shared" si="8"/>
        <v>1.1595582062622949E-2</v>
      </c>
    </row>
    <row r="116" spans="2:10" x14ac:dyDescent="0.25">
      <c r="B116" s="34">
        <v>354</v>
      </c>
      <c r="D116" s="23">
        <f>29379</f>
        <v>29379</v>
      </c>
      <c r="F116" s="35">
        <v>1.8200000000000001E-2</v>
      </c>
      <c r="H116" s="35">
        <f>(D116/D122)</f>
        <v>3.6810715314931526E-2</v>
      </c>
      <c r="J116" s="35">
        <f t="shared" si="8"/>
        <v>6.6995501873175385E-4</v>
      </c>
    </row>
    <row r="117" spans="2:10" x14ac:dyDescent="0.25">
      <c r="B117" s="34">
        <v>355</v>
      </c>
      <c r="D117" s="23">
        <f>199566</f>
        <v>199566</v>
      </c>
      <c r="F117" s="35">
        <v>3.0300000000000001E-2</v>
      </c>
      <c r="H117" s="35">
        <f>(D117/D122)</f>
        <v>0.25004823896455375</v>
      </c>
      <c r="J117" s="35">
        <f t="shared" si="8"/>
        <v>7.576461640625979E-3</v>
      </c>
    </row>
    <row r="118" spans="2:10" x14ac:dyDescent="0.25">
      <c r="B118" s="34">
        <v>356</v>
      </c>
      <c r="D118" s="23">
        <f>153779</f>
        <v>153779</v>
      </c>
      <c r="F118" s="35">
        <v>2.2700000000000001E-2</v>
      </c>
      <c r="H118" s="35">
        <f>(D118/D122)</f>
        <v>0.19267895402889326</v>
      </c>
      <c r="J118" s="35">
        <f t="shared" si="8"/>
        <v>4.3738122564558777E-3</v>
      </c>
    </row>
    <row r="119" spans="2:10" x14ac:dyDescent="0.25">
      <c r="B119" s="34">
        <v>357</v>
      </c>
      <c r="D119" s="23">
        <f>7015</f>
        <v>7015</v>
      </c>
      <c r="F119" s="35">
        <v>0.02</v>
      </c>
      <c r="H119" s="35">
        <f>(D119/D122)</f>
        <v>8.7895152297302378E-3</v>
      </c>
      <c r="J119" s="35">
        <f t="shared" si="8"/>
        <v>1.7579030459460477E-4</v>
      </c>
    </row>
    <row r="120" spans="2:10" x14ac:dyDescent="0.25">
      <c r="B120" s="34">
        <v>358</v>
      </c>
      <c r="D120" s="23">
        <f>15066</f>
        <v>15066</v>
      </c>
      <c r="F120" s="35">
        <v>2.5600000000000001E-2</v>
      </c>
      <c r="H120" s="35">
        <f>(D120/D122)</f>
        <v>1.8877097141997971E-2</v>
      </c>
      <c r="J120" s="35">
        <f t="shared" si="8"/>
        <v>4.8325368683514811E-4</v>
      </c>
    </row>
    <row r="121" spans="2:10" ht="5.15" customHeight="1" x14ac:dyDescent="0.25">
      <c r="D121" s="37"/>
      <c r="H121" s="38"/>
      <c r="J121" s="37"/>
    </row>
    <row r="122" spans="2:10" x14ac:dyDescent="0.25">
      <c r="B122" s="16" t="s">
        <v>24</v>
      </c>
      <c r="D122" s="23">
        <f>SUM(D113:D121)</f>
        <v>798110</v>
      </c>
      <c r="H122" s="35">
        <f>SUM(H113:H121)</f>
        <v>1</v>
      </c>
      <c r="J122" s="35">
        <f>SUM(J113:J121)</f>
        <v>2.5518037739158766E-2</v>
      </c>
    </row>
    <row r="123" spans="2:10" ht="13" thickBot="1" x14ac:dyDescent="0.3"/>
    <row r="124" spans="2:10" ht="13" thickBot="1" x14ac:dyDescent="0.3">
      <c r="B124" s="43" t="s">
        <v>55</v>
      </c>
      <c r="C124" s="44"/>
      <c r="D124" s="44"/>
      <c r="E124" s="44"/>
      <c r="F124" s="44"/>
      <c r="G124" s="44"/>
      <c r="H124" s="44"/>
      <c r="I124" s="44"/>
      <c r="J124" s="45"/>
    </row>
    <row r="125" spans="2:10" ht="39.75" customHeight="1" x14ac:dyDescent="0.25">
      <c r="B125" s="31" t="s">
        <v>43</v>
      </c>
      <c r="C125" s="32"/>
      <c r="D125" s="31" t="s">
        <v>44</v>
      </c>
      <c r="E125" s="32"/>
      <c r="F125" s="31" t="s">
        <v>45</v>
      </c>
      <c r="G125" s="32"/>
      <c r="H125" s="33" t="s">
        <v>46</v>
      </c>
      <c r="I125" s="32"/>
      <c r="J125" s="33" t="s">
        <v>47</v>
      </c>
    </row>
    <row r="126" spans="2:10" ht="5.15" customHeight="1" x14ac:dyDescent="0.25"/>
    <row r="127" spans="2:10" x14ac:dyDescent="0.25">
      <c r="B127" s="34">
        <v>352</v>
      </c>
      <c r="D127" s="23">
        <f>22532</f>
        <v>22532</v>
      </c>
      <c r="F127" s="35">
        <v>2.2200000000000001E-2</v>
      </c>
      <c r="H127" s="35">
        <f>(D127/D135)</f>
        <v>3.0172488828599856E-2</v>
      </c>
      <c r="J127" s="35">
        <f t="shared" ref="J127:J133" si="9">F127*H127</f>
        <v>6.6982925199491684E-4</v>
      </c>
    </row>
    <row r="128" spans="2:10" x14ac:dyDescent="0.25">
      <c r="B128" s="34">
        <v>353</v>
      </c>
      <c r="D128" s="23">
        <f>353846</f>
        <v>353846</v>
      </c>
      <c r="F128" s="35">
        <v>2.5000000000000001E-2</v>
      </c>
      <c r="H128" s="35">
        <f>(D128/D135)</f>
        <v>0.47383341390221662</v>
      </c>
      <c r="J128" s="35">
        <f t="shared" si="9"/>
        <v>1.1845835347555416E-2</v>
      </c>
    </row>
    <row r="129" spans="2:10" x14ac:dyDescent="0.25">
      <c r="B129" s="34">
        <v>354</v>
      </c>
      <c r="D129" s="23">
        <f>29456</f>
        <v>29456</v>
      </c>
      <c r="F129" s="35">
        <v>1.8200000000000001E-2</v>
      </c>
      <c r="H129" s="35">
        <f>(D129/D135)</f>
        <v>3.9444382697285521E-2</v>
      </c>
      <c r="J129" s="35">
        <f t="shared" si="9"/>
        <v>7.1788776509059652E-4</v>
      </c>
    </row>
    <row r="130" spans="2:10" x14ac:dyDescent="0.25">
      <c r="B130" s="34">
        <v>355</v>
      </c>
      <c r="D130" s="23">
        <f>177146</f>
        <v>177146</v>
      </c>
      <c r="F130" s="35">
        <v>3.0300000000000001E-2</v>
      </c>
      <c r="H130" s="35">
        <f>(D130/D135)</f>
        <v>0.23721532513896459</v>
      </c>
      <c r="J130" s="35">
        <f t="shared" si="9"/>
        <v>7.1876243517106277E-3</v>
      </c>
    </row>
    <row r="131" spans="2:10" x14ac:dyDescent="0.25">
      <c r="B131" s="34">
        <v>356</v>
      </c>
      <c r="D131" s="23">
        <f>142015</f>
        <v>142015</v>
      </c>
      <c r="F131" s="35">
        <v>2.2700000000000001E-2</v>
      </c>
      <c r="H131" s="35">
        <f>(D131/D135)</f>
        <v>0.19017157824399114</v>
      </c>
      <c r="J131" s="35">
        <f t="shared" si="9"/>
        <v>4.3168948261385993E-3</v>
      </c>
    </row>
    <row r="132" spans="2:10" x14ac:dyDescent="0.25">
      <c r="B132" s="34">
        <v>357</v>
      </c>
      <c r="D132" s="23">
        <f>7015</f>
        <v>7015</v>
      </c>
      <c r="F132" s="35">
        <v>0.02</v>
      </c>
      <c r="H132" s="35">
        <f>(D132/D135)</f>
        <v>9.3937515148512334E-3</v>
      </c>
      <c r="J132" s="35">
        <f t="shared" si="9"/>
        <v>1.8787503029702468E-4</v>
      </c>
    </row>
    <row r="133" spans="2:10" x14ac:dyDescent="0.25">
      <c r="B133" s="34">
        <v>358</v>
      </c>
      <c r="D133" s="23">
        <f>14763</f>
        <v>14763</v>
      </c>
      <c r="F133" s="35">
        <v>2.5600000000000001E-2</v>
      </c>
      <c r="H133" s="35">
        <f>(D133/D135)</f>
        <v>1.9769059674091056E-2</v>
      </c>
      <c r="J133" s="35">
        <f t="shared" si="9"/>
        <v>5.0608792765673106E-4</v>
      </c>
    </row>
    <row r="134" spans="2:10" ht="5.15" customHeight="1" x14ac:dyDescent="0.25">
      <c r="D134" s="37"/>
      <c r="H134" s="38"/>
      <c r="J134" s="37"/>
    </row>
    <row r="135" spans="2:10" x14ac:dyDescent="0.25">
      <c r="B135" s="16" t="s">
        <v>24</v>
      </c>
      <c r="D135" s="23">
        <f>SUM(D126:D134)</f>
        <v>746773</v>
      </c>
      <c r="H135" s="35">
        <f>SUM(H126:H134)</f>
        <v>1</v>
      </c>
      <c r="J135" s="35">
        <f>SUM(J126:J134)</f>
        <v>2.5432034500443915E-2</v>
      </c>
    </row>
    <row r="136" spans="2:10" ht="13" thickBot="1" x14ac:dyDescent="0.3"/>
    <row r="137" spans="2:10" ht="13" thickBot="1" x14ac:dyDescent="0.3">
      <c r="B137" s="43" t="s">
        <v>56</v>
      </c>
      <c r="C137" s="44"/>
      <c r="D137" s="44"/>
      <c r="E137" s="44"/>
      <c r="F137" s="44"/>
      <c r="G137" s="44"/>
      <c r="H137" s="44"/>
      <c r="I137" s="44"/>
      <c r="J137" s="45"/>
    </row>
    <row r="138" spans="2:10" ht="39.75" customHeight="1" x14ac:dyDescent="0.25">
      <c r="B138" s="31" t="s">
        <v>43</v>
      </c>
      <c r="C138" s="32"/>
      <c r="D138" s="31" t="s">
        <v>44</v>
      </c>
      <c r="E138" s="32"/>
      <c r="F138" s="31" t="s">
        <v>45</v>
      </c>
      <c r="G138" s="32"/>
      <c r="H138" s="33" t="s">
        <v>46</v>
      </c>
      <c r="I138" s="32"/>
      <c r="J138" s="33" t="s">
        <v>47</v>
      </c>
    </row>
    <row r="139" spans="2:10" ht="5.15" customHeight="1" x14ac:dyDescent="0.25"/>
    <row r="140" spans="2:10" x14ac:dyDescent="0.25">
      <c r="B140" s="34">
        <v>352</v>
      </c>
      <c r="D140" s="23">
        <f>21072</f>
        <v>21072</v>
      </c>
      <c r="F140" s="35">
        <v>2.2200000000000001E-2</v>
      </c>
      <c r="H140" s="35">
        <f>(D140/D148)</f>
        <v>3.0223405353925946E-2</v>
      </c>
      <c r="J140" s="35">
        <f t="shared" ref="J140:J146" si="10">F140*H140</f>
        <v>6.7095959885715608E-4</v>
      </c>
    </row>
    <row r="141" spans="2:10" x14ac:dyDescent="0.25">
      <c r="B141" s="34">
        <v>353</v>
      </c>
      <c r="D141" s="23">
        <f>327730</f>
        <v>327730</v>
      </c>
      <c r="F141" s="35">
        <v>2.5000000000000001E-2</v>
      </c>
      <c r="H141" s="35">
        <f>(D141/D148)</f>
        <v>0.47006058450275956</v>
      </c>
      <c r="J141" s="35">
        <f t="shared" si="10"/>
        <v>1.175151461256899E-2</v>
      </c>
    </row>
    <row r="142" spans="2:10" x14ac:dyDescent="0.25">
      <c r="B142" s="34">
        <v>354</v>
      </c>
      <c r="D142" s="23">
        <f>29456</f>
        <v>29456</v>
      </c>
      <c r="F142" s="35">
        <v>1.8200000000000001E-2</v>
      </c>
      <c r="H142" s="35">
        <f>(D142/D148)</f>
        <v>4.2248511204690711E-2</v>
      </c>
      <c r="J142" s="35">
        <f t="shared" si="10"/>
        <v>7.6892290392537098E-4</v>
      </c>
    </row>
    <row r="143" spans="2:10" x14ac:dyDescent="0.25">
      <c r="B143" s="34">
        <v>355</v>
      </c>
      <c r="D143" s="23">
        <f>166386</f>
        <v>166386</v>
      </c>
      <c r="F143" s="35">
        <v>3.0300000000000001E-2</v>
      </c>
      <c r="H143" s="35">
        <f>(D143/D148)</f>
        <v>0.23864614290140101</v>
      </c>
      <c r="J143" s="35">
        <f t="shared" si="10"/>
        <v>7.2309781299124505E-3</v>
      </c>
    </row>
    <row r="144" spans="2:10" x14ac:dyDescent="0.25">
      <c r="B144" s="34">
        <v>356</v>
      </c>
      <c r="D144" s="23">
        <f>131032</f>
        <v>131032</v>
      </c>
      <c r="F144" s="35">
        <v>2.2700000000000001E-2</v>
      </c>
      <c r="H144" s="35">
        <f>(D144/D148)</f>
        <v>0.18793817626877488</v>
      </c>
      <c r="J144" s="35">
        <f t="shared" si="10"/>
        <v>4.2661966013011901E-3</v>
      </c>
    </row>
    <row r="145" spans="2:10" x14ac:dyDescent="0.25">
      <c r="B145" s="34">
        <v>357</v>
      </c>
      <c r="D145" s="23">
        <f>7015</f>
        <v>7015</v>
      </c>
      <c r="F145" s="35">
        <v>0.02</v>
      </c>
      <c r="H145" s="35">
        <f>(D145/D148)</f>
        <v>1.0061559821459306E-2</v>
      </c>
      <c r="J145" s="35">
        <f t="shared" si="10"/>
        <v>2.0123119642918613E-4</v>
      </c>
    </row>
    <row r="146" spans="2:10" x14ac:dyDescent="0.25">
      <c r="B146" s="34">
        <v>358</v>
      </c>
      <c r="D146" s="23">
        <f>14517</f>
        <v>14517</v>
      </c>
      <c r="F146" s="35">
        <v>2.5600000000000001E-2</v>
      </c>
      <c r="H146" s="35">
        <f>(D146/D148)</f>
        <v>2.082161994698856E-2</v>
      </c>
      <c r="J146" s="35">
        <f t="shared" si="10"/>
        <v>5.3303347064290716E-4</v>
      </c>
    </row>
    <row r="147" spans="2:10" ht="5.15" customHeight="1" x14ac:dyDescent="0.25">
      <c r="D147" s="37"/>
      <c r="H147" s="38"/>
      <c r="J147" s="37"/>
    </row>
    <row r="148" spans="2:10" x14ac:dyDescent="0.25">
      <c r="B148" s="16" t="s">
        <v>24</v>
      </c>
      <c r="D148" s="23">
        <f>SUM(D139:D147)</f>
        <v>697208</v>
      </c>
      <c r="H148" s="35">
        <f>SUM(H139:H147)</f>
        <v>1</v>
      </c>
      <c r="J148" s="35">
        <f>SUM(J139:J147)</f>
        <v>2.5422836513637248E-2</v>
      </c>
    </row>
    <row r="149" spans="2:10" ht="13" thickBot="1" x14ac:dyDescent="0.3"/>
    <row r="150" spans="2:10" ht="13" thickBot="1" x14ac:dyDescent="0.3">
      <c r="B150" s="43" t="s">
        <v>57</v>
      </c>
      <c r="C150" s="44"/>
      <c r="D150" s="44"/>
      <c r="E150" s="44"/>
      <c r="F150" s="44"/>
      <c r="G150" s="44"/>
      <c r="H150" s="44"/>
      <c r="I150" s="44"/>
      <c r="J150" s="45"/>
    </row>
    <row r="151" spans="2:10" ht="39.75" customHeight="1" x14ac:dyDescent="0.25">
      <c r="B151" s="31" t="s">
        <v>43</v>
      </c>
      <c r="C151" s="32"/>
      <c r="D151" s="31" t="s">
        <v>44</v>
      </c>
      <c r="E151" s="32"/>
      <c r="F151" s="31" t="s">
        <v>45</v>
      </c>
      <c r="G151" s="32"/>
      <c r="H151" s="33" t="s">
        <v>46</v>
      </c>
      <c r="I151" s="32"/>
      <c r="J151" s="33" t="s">
        <v>47</v>
      </c>
    </row>
    <row r="152" spans="2:10" ht="5.15" customHeight="1" x14ac:dyDescent="0.25"/>
    <row r="153" spans="2:10" x14ac:dyDescent="0.25">
      <c r="B153" s="34">
        <v>352</v>
      </c>
      <c r="D153" s="23">
        <f>20616</f>
        <v>20616</v>
      </c>
      <c r="F153" s="35">
        <v>2.2200000000000001E-2</v>
      </c>
      <c r="H153" s="35">
        <f>(D153/D161)</f>
        <v>3.1698391709462162E-2</v>
      </c>
      <c r="J153" s="35">
        <f t="shared" ref="J153:J159" si="11">F153*H153</f>
        <v>7.0370429595006001E-4</v>
      </c>
    </row>
    <row r="154" spans="2:10" x14ac:dyDescent="0.25">
      <c r="B154" s="34">
        <v>353</v>
      </c>
      <c r="D154" s="23">
        <f>297105</f>
        <v>297105</v>
      </c>
      <c r="F154" s="35">
        <v>2.5000000000000001E-2</v>
      </c>
      <c r="H154" s="35">
        <f>(D154/D161)</f>
        <v>0.45681755281527725</v>
      </c>
      <c r="J154" s="35">
        <f t="shared" si="11"/>
        <v>1.1420438820381932E-2</v>
      </c>
    </row>
    <row r="155" spans="2:10" x14ac:dyDescent="0.25">
      <c r="B155" s="34">
        <v>354</v>
      </c>
      <c r="D155" s="23">
        <f>29456</f>
        <v>29456</v>
      </c>
      <c r="F155" s="35">
        <v>1.8200000000000001E-2</v>
      </c>
      <c r="H155" s="35">
        <f>(D155/D161)</f>
        <v>4.5290445585657618E-2</v>
      </c>
      <c r="J155" s="35">
        <f t="shared" si="11"/>
        <v>8.2428610965896868E-4</v>
      </c>
    </row>
    <row r="156" spans="2:10" x14ac:dyDescent="0.25">
      <c r="B156" s="34">
        <v>355</v>
      </c>
      <c r="D156" s="23">
        <f>155920</f>
        <v>155920</v>
      </c>
      <c r="F156" s="35">
        <v>3.0300000000000001E-2</v>
      </c>
      <c r="H156" s="35">
        <f>(D156/D161)</f>
        <v>0.23973676927334789</v>
      </c>
      <c r="J156" s="35">
        <f t="shared" si="11"/>
        <v>7.2640241089824411E-3</v>
      </c>
    </row>
    <row r="157" spans="2:10" x14ac:dyDescent="0.25">
      <c r="B157" s="34">
        <v>356</v>
      </c>
      <c r="D157" s="23">
        <f>125853</f>
        <v>125853</v>
      </c>
      <c r="F157" s="35">
        <v>2.2700000000000001E-2</v>
      </c>
      <c r="H157" s="35">
        <f>(D157/D161)</f>
        <v>0.19350687290507088</v>
      </c>
      <c r="J157" s="35">
        <f t="shared" si="11"/>
        <v>4.3926060149451088E-3</v>
      </c>
    </row>
    <row r="158" spans="2:10" x14ac:dyDescent="0.25">
      <c r="B158" s="34">
        <v>357</v>
      </c>
      <c r="D158" s="23">
        <f>7015</f>
        <v>7015</v>
      </c>
      <c r="F158" s="35">
        <v>0.02</v>
      </c>
      <c r="H158" s="35">
        <f>(D158/D161)</f>
        <v>1.0786002029582705E-2</v>
      </c>
      <c r="J158" s="35">
        <f t="shared" si="11"/>
        <v>2.1572004059165412E-4</v>
      </c>
    </row>
    <row r="159" spans="2:10" x14ac:dyDescent="0.25">
      <c r="B159" s="34">
        <v>358</v>
      </c>
      <c r="D159" s="23">
        <f>14415</f>
        <v>14415</v>
      </c>
      <c r="F159" s="35">
        <v>2.5600000000000001E-2</v>
      </c>
      <c r="H159" s="35">
        <f>(D159/D161)</f>
        <v>2.2163965681601526E-2</v>
      </c>
      <c r="J159" s="35">
        <f t="shared" si="11"/>
        <v>5.6739752144899908E-4</v>
      </c>
    </row>
    <row r="160" spans="2:10" ht="5.15" customHeight="1" x14ac:dyDescent="0.25">
      <c r="D160" s="37"/>
      <c r="H160" s="38"/>
      <c r="J160" s="37"/>
    </row>
    <row r="161" spans="2:10" x14ac:dyDescent="0.25">
      <c r="B161" s="16" t="s">
        <v>24</v>
      </c>
      <c r="D161" s="23">
        <f>SUM(D152:D160)</f>
        <v>650380</v>
      </c>
      <c r="H161" s="35">
        <f>SUM(H152:H160)</f>
        <v>0.99999999999999989</v>
      </c>
      <c r="J161" s="35">
        <f>SUM(J152:J160)</f>
        <v>2.5388176911959163E-2</v>
      </c>
    </row>
    <row r="162" spans="2:10" ht="13" thickBot="1" x14ac:dyDescent="0.3"/>
    <row r="163" spans="2:10" ht="13" thickBot="1" x14ac:dyDescent="0.3">
      <c r="B163" s="43" t="s">
        <v>58</v>
      </c>
      <c r="C163" s="44"/>
      <c r="D163" s="44"/>
      <c r="E163" s="44"/>
      <c r="F163" s="44"/>
      <c r="G163" s="44"/>
      <c r="H163" s="44"/>
      <c r="I163" s="44"/>
      <c r="J163" s="45"/>
    </row>
    <row r="164" spans="2:10" ht="39.75" customHeight="1" x14ac:dyDescent="0.25">
      <c r="B164" s="31" t="s">
        <v>43</v>
      </c>
      <c r="C164" s="32"/>
      <c r="D164" s="31" t="s">
        <v>44</v>
      </c>
      <c r="E164" s="32"/>
      <c r="F164" s="31" t="s">
        <v>45</v>
      </c>
      <c r="G164" s="32"/>
      <c r="H164" s="33" t="s">
        <v>46</v>
      </c>
      <c r="I164" s="32"/>
      <c r="J164" s="33" t="s">
        <v>47</v>
      </c>
    </row>
    <row r="165" spans="2:10" ht="5.15" customHeight="1" x14ac:dyDescent="0.25"/>
    <row r="166" spans="2:10" x14ac:dyDescent="0.25">
      <c r="B166" s="34">
        <v>352</v>
      </c>
      <c r="D166" s="23">
        <f>20089</f>
        <v>20089</v>
      </c>
      <c r="F166" s="35">
        <v>2.2200000000000001E-2</v>
      </c>
      <c r="H166" s="35">
        <f>(D166/D174)</f>
        <v>3.1047251663714789E-2</v>
      </c>
      <c r="J166" s="35">
        <f t="shared" ref="J166:J172" si="12">F166*H166</f>
        <v>6.8924898693446834E-4</v>
      </c>
    </row>
    <row r="167" spans="2:10" x14ac:dyDescent="0.25">
      <c r="B167" s="34">
        <v>353</v>
      </c>
      <c r="D167" s="23">
        <f>296439</f>
        <v>296439</v>
      </c>
      <c r="F167" s="35">
        <v>2.5000000000000001E-2</v>
      </c>
      <c r="H167" s="35">
        <f>(D167/D174)</f>
        <v>0.45814207954303093</v>
      </c>
      <c r="J167" s="35">
        <f t="shared" si="12"/>
        <v>1.1453551988575774E-2</v>
      </c>
    </row>
    <row r="168" spans="2:10" x14ac:dyDescent="0.25">
      <c r="B168" s="34">
        <v>354</v>
      </c>
      <c r="D168" s="23">
        <f>29521</f>
        <v>29521</v>
      </c>
      <c r="F168" s="35">
        <v>1.8200000000000001E-2</v>
      </c>
      <c r="H168" s="35">
        <f>(D168/D174)</f>
        <v>4.5624267826398744E-2</v>
      </c>
      <c r="J168" s="35">
        <f t="shared" si="12"/>
        <v>8.303616744404572E-4</v>
      </c>
    </row>
    <row r="169" spans="2:10" x14ac:dyDescent="0.25">
      <c r="B169" s="34">
        <v>355</v>
      </c>
      <c r="D169" s="23">
        <f>155187</f>
        <v>155187</v>
      </c>
      <c r="F169" s="35">
        <v>3.0300000000000001E-2</v>
      </c>
      <c r="H169" s="35">
        <f>(D169/D174)</f>
        <v>0.23983920772248032</v>
      </c>
      <c r="J169" s="35">
        <f t="shared" si="12"/>
        <v>7.2671279939911541E-3</v>
      </c>
    </row>
    <row r="170" spans="2:10" x14ac:dyDescent="0.25">
      <c r="B170" s="34">
        <v>356</v>
      </c>
      <c r="D170" s="23">
        <f>124380</f>
        <v>124380</v>
      </c>
      <c r="F170" s="35">
        <v>2.2700000000000001E-2</v>
      </c>
      <c r="H170" s="35">
        <f>(D170/D174)</f>
        <v>0.19222744596211089</v>
      </c>
      <c r="J170" s="35">
        <f t="shared" si="12"/>
        <v>4.3635630233399177E-3</v>
      </c>
    </row>
    <row r="171" spans="2:10" x14ac:dyDescent="0.25">
      <c r="B171" s="34">
        <v>357</v>
      </c>
      <c r="D171" s="23">
        <f>7015</f>
        <v>7015</v>
      </c>
      <c r="F171" s="35">
        <v>0.02</v>
      </c>
      <c r="H171" s="35">
        <f>(D171/D174)</f>
        <v>1.084157849673748E-2</v>
      </c>
      <c r="J171" s="35">
        <f t="shared" si="12"/>
        <v>2.1683156993474961E-4</v>
      </c>
    </row>
    <row r="172" spans="2:10" x14ac:dyDescent="0.25">
      <c r="B172" s="34">
        <v>358</v>
      </c>
      <c r="D172" s="23">
        <f>14415</f>
        <v>14415</v>
      </c>
      <c r="F172" s="35">
        <v>2.5600000000000001E-2</v>
      </c>
      <c r="H172" s="35">
        <f>(D172/D174)</f>
        <v>2.2278168785526839E-2</v>
      </c>
      <c r="J172" s="35">
        <f t="shared" si="12"/>
        <v>5.7032112090948711E-4</v>
      </c>
    </row>
    <row r="173" spans="2:10" ht="5.15" customHeight="1" x14ac:dyDescent="0.25">
      <c r="D173" s="37"/>
      <c r="H173" s="38"/>
      <c r="J173" s="37"/>
    </row>
    <row r="174" spans="2:10" x14ac:dyDescent="0.25">
      <c r="B174" s="16" t="s">
        <v>24</v>
      </c>
      <c r="D174" s="23">
        <f>SUM(D165:D173)</f>
        <v>647046</v>
      </c>
      <c r="H174" s="35">
        <f>SUM(H165:H173)</f>
        <v>1.0000000000000002</v>
      </c>
      <c r="J174" s="35">
        <f>SUM(J165:J173)</f>
        <v>2.5391006358126005E-2</v>
      </c>
    </row>
    <row r="175" spans="2:10" ht="13" thickBot="1" x14ac:dyDescent="0.3"/>
    <row r="176" spans="2:10" ht="13" thickBot="1" x14ac:dyDescent="0.3">
      <c r="B176" s="43" t="s">
        <v>59</v>
      </c>
      <c r="C176" s="44"/>
      <c r="D176" s="44"/>
      <c r="E176" s="44"/>
      <c r="F176" s="44"/>
      <c r="G176" s="44"/>
      <c r="H176" s="44"/>
      <c r="I176" s="44"/>
      <c r="J176" s="45"/>
    </row>
    <row r="177" spans="2:10" ht="39.75" customHeight="1" x14ac:dyDescent="0.25">
      <c r="B177" s="31" t="s">
        <v>43</v>
      </c>
      <c r="C177" s="32"/>
      <c r="D177" s="31" t="s">
        <v>44</v>
      </c>
      <c r="E177" s="32"/>
      <c r="F177" s="31" t="s">
        <v>45</v>
      </c>
      <c r="G177" s="32"/>
      <c r="H177" s="33" t="s">
        <v>46</v>
      </c>
      <c r="I177" s="32"/>
      <c r="J177" s="33" t="s">
        <v>47</v>
      </c>
    </row>
    <row r="178" spans="2:10" ht="5.15" customHeight="1" x14ac:dyDescent="0.25"/>
    <row r="179" spans="2:10" x14ac:dyDescent="0.25">
      <c r="B179" s="34">
        <v>352</v>
      </c>
      <c r="D179" s="23">
        <f>18783</f>
        <v>18783</v>
      </c>
      <c r="F179" s="35">
        <v>2.2200000000000001E-2</v>
      </c>
      <c r="H179" s="35">
        <f>(D179/D187)</f>
        <v>3.072888462803211E-2</v>
      </c>
      <c r="J179" s="35">
        <f t="shared" ref="J179:J185" si="13">F179*H179</f>
        <v>6.8218123874231283E-4</v>
      </c>
    </row>
    <row r="180" spans="2:10" x14ac:dyDescent="0.25">
      <c r="B180" s="34">
        <v>353</v>
      </c>
      <c r="D180" s="23">
        <f>279818</f>
        <v>279818</v>
      </c>
      <c r="F180" s="35">
        <v>2.5000000000000001E-2</v>
      </c>
      <c r="H180" s="35">
        <f>(D180/D187)</f>
        <v>0.4577807080256982</v>
      </c>
      <c r="J180" s="35">
        <f t="shared" si="13"/>
        <v>1.1444517700642455E-2</v>
      </c>
    </row>
    <row r="181" spans="2:10" x14ac:dyDescent="0.25">
      <c r="B181" s="34">
        <v>354</v>
      </c>
      <c r="D181" s="23">
        <f>29521</f>
        <v>29521</v>
      </c>
      <c r="F181" s="35">
        <v>1.8200000000000001E-2</v>
      </c>
      <c r="H181" s="35">
        <f>(D181/D187)</f>
        <v>4.8296193531604963E-2</v>
      </c>
      <c r="J181" s="35">
        <f t="shared" si="13"/>
        <v>8.7899072227521041E-4</v>
      </c>
    </row>
    <row r="182" spans="2:10" x14ac:dyDescent="0.25">
      <c r="B182" s="34">
        <v>355</v>
      </c>
      <c r="D182" s="23">
        <f>149344</f>
        <v>149344</v>
      </c>
      <c r="F182" s="35">
        <v>3.0300000000000001E-2</v>
      </c>
      <c r="H182" s="35">
        <f>(D182/D187)</f>
        <v>0.24432596208746354</v>
      </c>
      <c r="J182" s="35">
        <f t="shared" si="13"/>
        <v>7.4030766512501456E-3</v>
      </c>
    </row>
    <row r="183" spans="2:10" x14ac:dyDescent="0.25">
      <c r="B183" s="34">
        <v>356</v>
      </c>
      <c r="D183" s="23">
        <f>114194</f>
        <v>114194</v>
      </c>
      <c r="F183" s="35">
        <v>2.2700000000000001E-2</v>
      </c>
      <c r="H183" s="35">
        <f>(D183/D187)</f>
        <v>0.18682075553497837</v>
      </c>
      <c r="J183" s="35">
        <f t="shared" si="13"/>
        <v>4.240831150644009E-3</v>
      </c>
    </row>
    <row r="184" spans="2:10" x14ac:dyDescent="0.25">
      <c r="B184" s="34">
        <v>357</v>
      </c>
      <c r="D184" s="23">
        <f>6694</f>
        <v>6694</v>
      </c>
      <c r="F184" s="35">
        <v>0.02</v>
      </c>
      <c r="H184" s="35">
        <f>(D184/D187)</f>
        <v>1.0951347159668156E-2</v>
      </c>
      <c r="J184" s="35">
        <f t="shared" si="13"/>
        <v>2.1902694319336311E-4</v>
      </c>
    </row>
    <row r="185" spans="2:10" x14ac:dyDescent="0.25">
      <c r="B185" s="34">
        <v>358</v>
      </c>
      <c r="D185" s="23">
        <f>12895</f>
        <v>12895</v>
      </c>
      <c r="F185" s="35">
        <v>2.5600000000000001E-2</v>
      </c>
      <c r="H185" s="35">
        <f>(D185/D187)</f>
        <v>2.1096149032554655E-2</v>
      </c>
      <c r="J185" s="35">
        <f t="shared" si="13"/>
        <v>5.400614152333992E-4</v>
      </c>
    </row>
    <row r="186" spans="2:10" ht="5.15" customHeight="1" x14ac:dyDescent="0.25">
      <c r="D186" s="37"/>
      <c r="H186" s="38"/>
      <c r="J186" s="37"/>
    </row>
    <row r="187" spans="2:10" x14ac:dyDescent="0.25">
      <c r="B187" s="16" t="s">
        <v>24</v>
      </c>
      <c r="D187" s="23">
        <f>SUM(D178:D186)</f>
        <v>611249</v>
      </c>
      <c r="H187" s="35">
        <f>SUM(H178:H186)</f>
        <v>1</v>
      </c>
      <c r="J187" s="35">
        <f>SUM(J178:J186)</f>
        <v>2.5408685821980893E-2</v>
      </c>
    </row>
    <row r="188" spans="2:10" ht="13" thickBot="1" x14ac:dyDescent="0.3"/>
    <row r="189" spans="2:10" ht="13.5" customHeight="1" thickBot="1" x14ac:dyDescent="0.3">
      <c r="B189" s="43" t="s">
        <v>60</v>
      </c>
      <c r="C189" s="44"/>
      <c r="D189" s="44"/>
      <c r="E189" s="44"/>
      <c r="F189" s="44"/>
      <c r="G189" s="44"/>
      <c r="H189" s="44"/>
      <c r="I189" s="44"/>
      <c r="J189" s="45"/>
    </row>
    <row r="190" spans="2:10" ht="39.75" customHeight="1" x14ac:dyDescent="0.25">
      <c r="B190" s="31" t="s">
        <v>43</v>
      </c>
      <c r="C190" s="32"/>
      <c r="D190" s="31" t="s">
        <v>44</v>
      </c>
      <c r="E190" s="32"/>
      <c r="F190" s="31" t="s">
        <v>45</v>
      </c>
      <c r="G190" s="32"/>
      <c r="H190" s="33" t="s">
        <v>46</v>
      </c>
      <c r="I190" s="32"/>
      <c r="J190" s="33" t="s">
        <v>47</v>
      </c>
    </row>
    <row r="191" spans="2:10" ht="5.15" customHeight="1" x14ac:dyDescent="0.25"/>
    <row r="192" spans="2:10" x14ac:dyDescent="0.25">
      <c r="B192" s="34">
        <v>352</v>
      </c>
      <c r="D192" s="23">
        <f>21127</f>
        <v>21127</v>
      </c>
      <c r="F192" s="35">
        <v>2.2200000000000001E-2</v>
      </c>
      <c r="H192" s="35">
        <f>(D192/D200)</f>
        <v>3.424187956751535E-2</v>
      </c>
      <c r="J192" s="35">
        <f t="shared" ref="J192:J198" si="14">F192*H192</f>
        <v>7.6016972639884081E-4</v>
      </c>
    </row>
    <row r="193" spans="2:10" x14ac:dyDescent="0.25">
      <c r="B193" s="34">
        <v>353</v>
      </c>
      <c r="D193" s="23">
        <f>286372</f>
        <v>286372</v>
      </c>
      <c r="F193" s="35">
        <v>2.5000000000000001E-2</v>
      </c>
      <c r="H193" s="35">
        <f>(D193/D200)</f>
        <v>0.46414140841144064</v>
      </c>
      <c r="J193" s="35">
        <f t="shared" si="14"/>
        <v>1.1603535210286016E-2</v>
      </c>
    </row>
    <row r="194" spans="2:10" x14ac:dyDescent="0.25">
      <c r="B194" s="34">
        <v>354</v>
      </c>
      <c r="D194" s="23">
        <f>29521</f>
        <v>29521</v>
      </c>
      <c r="F194" s="35">
        <v>1.8200000000000001E-2</v>
      </c>
      <c r="H194" s="35">
        <f>(D194/D200)</f>
        <v>4.784657200324801E-2</v>
      </c>
      <c r="J194" s="35">
        <f t="shared" si="14"/>
        <v>8.7080761045911384E-4</v>
      </c>
    </row>
    <row r="195" spans="2:10" x14ac:dyDescent="0.25">
      <c r="B195" s="34">
        <v>355</v>
      </c>
      <c r="D195" s="23">
        <f>148322</f>
        <v>148322</v>
      </c>
      <c r="F195" s="35">
        <v>3.0300000000000001E-2</v>
      </c>
      <c r="H195" s="35">
        <f>(D195/D200)</f>
        <v>0.24039494775467468</v>
      </c>
      <c r="J195" s="35">
        <f t="shared" si="14"/>
        <v>7.2839669169666426E-3</v>
      </c>
    </row>
    <row r="196" spans="2:10" x14ac:dyDescent="0.25">
      <c r="B196" s="34">
        <v>356</v>
      </c>
      <c r="D196" s="23">
        <f>112143</f>
        <v>112143</v>
      </c>
      <c r="F196" s="35">
        <v>2.2700000000000001E-2</v>
      </c>
      <c r="H196" s="35">
        <f>(D196/D200)</f>
        <v>0.18175732949968637</v>
      </c>
      <c r="J196" s="35">
        <f t="shared" si="14"/>
        <v>4.125891379642881E-3</v>
      </c>
    </row>
    <row r="197" spans="2:10" x14ac:dyDescent="0.25">
      <c r="B197" s="34">
        <v>357</v>
      </c>
      <c r="D197" s="23">
        <f>6694</f>
        <v>6694</v>
      </c>
      <c r="F197" s="35">
        <v>0.02</v>
      </c>
      <c r="H197" s="35">
        <f>(D197/D200)</f>
        <v>1.0849393753251658E-2</v>
      </c>
      <c r="J197" s="35">
        <f t="shared" si="14"/>
        <v>2.1698787506503316E-4</v>
      </c>
    </row>
    <row r="198" spans="2:10" x14ac:dyDescent="0.25">
      <c r="B198" s="34">
        <v>358</v>
      </c>
      <c r="D198" s="23">
        <f>12814</f>
        <v>12814</v>
      </c>
      <c r="F198" s="35">
        <v>2.5600000000000001E-2</v>
      </c>
      <c r="H198" s="35">
        <f>(D198/D200)</f>
        <v>2.0768469010183258E-2</v>
      </c>
      <c r="J198" s="35">
        <f t="shared" si="14"/>
        <v>5.3167280666069144E-4</v>
      </c>
    </row>
    <row r="199" spans="2:10" ht="5.15" customHeight="1" x14ac:dyDescent="0.25">
      <c r="D199" s="37"/>
      <c r="H199" s="38"/>
      <c r="J199" s="37"/>
    </row>
    <row r="200" spans="2:10" x14ac:dyDescent="0.25">
      <c r="B200" s="16" t="s">
        <v>24</v>
      </c>
      <c r="D200" s="23">
        <f>SUM(D191:D199)</f>
        <v>616993</v>
      </c>
      <c r="H200" s="35">
        <f>SUM(H191:H199)</f>
        <v>1</v>
      </c>
      <c r="J200" s="35">
        <f>SUM(J191:J199)</f>
        <v>2.5393031525479212E-2</v>
      </c>
    </row>
    <row r="201" spans="2:10" ht="13" thickBot="1" x14ac:dyDescent="0.3"/>
    <row r="202" spans="2:10" ht="13" thickBot="1" x14ac:dyDescent="0.3">
      <c r="B202" s="43" t="s">
        <v>61</v>
      </c>
      <c r="C202" s="44"/>
      <c r="D202" s="44"/>
      <c r="E202" s="44"/>
      <c r="F202" s="44"/>
      <c r="G202" s="44"/>
      <c r="H202" s="44"/>
      <c r="I202" s="44"/>
      <c r="J202" s="45"/>
    </row>
    <row r="203" spans="2:10" ht="39.75" customHeight="1" x14ac:dyDescent="0.25">
      <c r="B203" s="31" t="s">
        <v>43</v>
      </c>
      <c r="C203" s="32"/>
      <c r="D203" s="31" t="s">
        <v>44</v>
      </c>
      <c r="E203" s="32"/>
      <c r="F203" s="31" t="s">
        <v>45</v>
      </c>
      <c r="G203" s="32"/>
      <c r="H203" s="33" t="s">
        <v>46</v>
      </c>
      <c r="I203" s="32"/>
      <c r="J203" s="33" t="s">
        <v>47</v>
      </c>
    </row>
    <row r="204" spans="2:10" ht="5.15" customHeight="1" x14ac:dyDescent="0.25"/>
    <row r="205" spans="2:10" x14ac:dyDescent="0.25">
      <c r="B205" s="34">
        <v>352</v>
      </c>
      <c r="D205" s="23">
        <f>11350</f>
        <v>11350</v>
      </c>
      <c r="F205" s="35">
        <v>2.2200000000000001E-2</v>
      </c>
      <c r="H205" s="35">
        <f>(D205/D213)</f>
        <v>2.2341728049006138E-2</v>
      </c>
      <c r="J205" s="35">
        <f t="shared" ref="J205:J211" si="15">F205*H205</f>
        <v>4.9598636268793623E-4</v>
      </c>
    </row>
    <row r="206" spans="2:10" x14ac:dyDescent="0.25">
      <c r="B206" s="34">
        <v>353</v>
      </c>
      <c r="D206" s="23">
        <f>202798</f>
        <v>202798</v>
      </c>
      <c r="F206" s="35">
        <v>2.5000000000000001E-2</v>
      </c>
      <c r="H206" s="35">
        <f>(D206/D213)</f>
        <v>0.39919451672972217</v>
      </c>
      <c r="J206" s="35">
        <f t="shared" si="15"/>
        <v>9.9798629182430553E-3</v>
      </c>
    </row>
    <row r="207" spans="2:10" x14ac:dyDescent="0.25">
      <c r="B207" s="34">
        <v>354</v>
      </c>
      <c r="D207" s="23">
        <f>29521</f>
        <v>29521</v>
      </c>
      <c r="F207" s="35">
        <v>1.8200000000000001E-2</v>
      </c>
      <c r="H207" s="35">
        <f>(D207/D213)</f>
        <v>5.8110145703498692E-2</v>
      </c>
      <c r="J207" s="35">
        <f t="shared" si="15"/>
        <v>1.0576046518036763E-3</v>
      </c>
    </row>
    <row r="208" spans="2:10" x14ac:dyDescent="0.25">
      <c r="B208" s="34">
        <v>355</v>
      </c>
      <c r="D208" s="23">
        <f>141046</f>
        <v>141046</v>
      </c>
      <c r="F208" s="35">
        <v>3.0300000000000001E-2</v>
      </c>
      <c r="H208" s="35">
        <f>(D208/D213)</f>
        <v>0.2776397686696141</v>
      </c>
      <c r="J208" s="35">
        <f t="shared" si="15"/>
        <v>8.412484990689308E-3</v>
      </c>
    </row>
    <row r="209" spans="2:10" x14ac:dyDescent="0.25">
      <c r="B209" s="34">
        <v>356</v>
      </c>
      <c r="D209" s="23">
        <f>103796</f>
        <v>103796</v>
      </c>
      <c r="F209" s="35">
        <v>2.2700000000000001E-2</v>
      </c>
      <c r="H209" s="35">
        <f>(D209/D213)</f>
        <v>0.20431559511670846</v>
      </c>
      <c r="J209" s="35">
        <f t="shared" si="15"/>
        <v>4.6379640091492825E-3</v>
      </c>
    </row>
    <row r="210" spans="2:10" x14ac:dyDescent="0.25">
      <c r="B210" s="34">
        <v>357</v>
      </c>
      <c r="D210" s="23">
        <f>6694</f>
        <v>6694</v>
      </c>
      <c r="F210" s="35">
        <v>0.02</v>
      </c>
      <c r="H210" s="35">
        <f>(D210/D213)</f>
        <v>1.3176698463440271E-2</v>
      </c>
      <c r="J210" s="35">
        <f t="shared" si="15"/>
        <v>2.6353396926880545E-4</v>
      </c>
    </row>
    <row r="211" spans="2:10" x14ac:dyDescent="0.25">
      <c r="B211" s="34">
        <v>358</v>
      </c>
      <c r="D211" s="23">
        <f>12813</f>
        <v>12813</v>
      </c>
      <c r="F211" s="35">
        <v>2.5600000000000001E-2</v>
      </c>
      <c r="H211" s="35">
        <f>(D211/D213)</f>
        <v>2.5221547268010187E-2</v>
      </c>
      <c r="J211" s="35">
        <f t="shared" si="15"/>
        <v>6.4567161006106081E-4</v>
      </c>
    </row>
    <row r="212" spans="2:10" ht="5.15" customHeight="1" x14ac:dyDescent="0.25">
      <c r="D212" s="37"/>
      <c r="H212" s="38"/>
      <c r="J212" s="37"/>
    </row>
    <row r="213" spans="2:10" x14ac:dyDescent="0.25">
      <c r="B213" s="16" t="s">
        <v>24</v>
      </c>
      <c r="D213" s="23">
        <f>SUM(D204:D212)</f>
        <v>508018</v>
      </c>
      <c r="H213" s="35">
        <f>SUM(H204:H212)</f>
        <v>1.0000000000000002</v>
      </c>
      <c r="J213" s="35">
        <f>SUM(J204:J212)</f>
        <v>2.5493108511903121E-2</v>
      </c>
    </row>
    <row r="214" spans="2:10" ht="13" thickBot="1" x14ac:dyDescent="0.3"/>
    <row r="215" spans="2:10" ht="13" thickBot="1" x14ac:dyDescent="0.3">
      <c r="B215" s="43" t="s">
        <v>62</v>
      </c>
      <c r="C215" s="44"/>
      <c r="D215" s="44"/>
      <c r="E215" s="44"/>
      <c r="F215" s="44"/>
      <c r="G215" s="44"/>
      <c r="H215" s="44"/>
      <c r="I215" s="44"/>
      <c r="J215" s="45"/>
    </row>
    <row r="216" spans="2:10" ht="39.75" customHeight="1" x14ac:dyDescent="0.25">
      <c r="B216" s="31" t="s">
        <v>43</v>
      </c>
      <c r="C216" s="32"/>
      <c r="D216" s="31" t="s">
        <v>44</v>
      </c>
      <c r="E216" s="32"/>
      <c r="F216" s="31" t="s">
        <v>45</v>
      </c>
      <c r="G216" s="32"/>
      <c r="H216" s="33" t="s">
        <v>46</v>
      </c>
      <c r="I216" s="32"/>
      <c r="J216" s="33" t="s">
        <v>47</v>
      </c>
    </row>
    <row r="217" spans="2:10" ht="5.15" customHeight="1" x14ac:dyDescent="0.25"/>
    <row r="218" spans="2:10" x14ac:dyDescent="0.25">
      <c r="B218" s="34">
        <v>352</v>
      </c>
      <c r="D218" s="23">
        <f>11242</f>
        <v>11242</v>
      </c>
      <c r="F218" s="35">
        <v>2.2200000000000001E-2</v>
      </c>
      <c r="H218" s="35">
        <f>(D218/D226)</f>
        <v>2.3408007695783353E-2</v>
      </c>
      <c r="J218" s="35">
        <f t="shared" ref="J218:J224" si="16">F218*H218</f>
        <v>5.1965777084639049E-4</v>
      </c>
    </row>
    <row r="219" spans="2:10" x14ac:dyDescent="0.25">
      <c r="B219" s="34">
        <v>353</v>
      </c>
      <c r="D219" s="23">
        <f>196303</f>
        <v>196303</v>
      </c>
      <c r="F219" s="35">
        <v>2.5000000000000001E-2</v>
      </c>
      <c r="H219" s="35">
        <f>(D219/D226)</f>
        <v>0.40874062753116519</v>
      </c>
      <c r="J219" s="35">
        <f t="shared" si="16"/>
        <v>1.0218515688279131E-2</v>
      </c>
    </row>
    <row r="220" spans="2:10" x14ac:dyDescent="0.25">
      <c r="B220" s="34">
        <v>354</v>
      </c>
      <c r="D220" s="23">
        <f>29521</f>
        <v>29521</v>
      </c>
      <c r="F220" s="35">
        <v>1.8200000000000001E-2</v>
      </c>
      <c r="H220" s="35">
        <f>(D220/D226)</f>
        <v>6.1468403770434117E-2</v>
      </c>
      <c r="J220" s="35">
        <f t="shared" si="16"/>
        <v>1.1187249486219011E-3</v>
      </c>
    </row>
    <row r="221" spans="2:10" x14ac:dyDescent="0.25">
      <c r="B221" s="34">
        <v>355</v>
      </c>
      <c r="D221" s="23">
        <f>132285</f>
        <v>132285</v>
      </c>
      <c r="F221" s="35">
        <v>3.0300000000000001E-2</v>
      </c>
      <c r="H221" s="35">
        <f>(D221/D226)</f>
        <v>0.27544283028257432</v>
      </c>
      <c r="J221" s="35">
        <f t="shared" si="16"/>
        <v>8.3459177575620023E-3</v>
      </c>
    </row>
    <row r="222" spans="2:10" x14ac:dyDescent="0.25">
      <c r="B222" s="34">
        <v>356</v>
      </c>
      <c r="D222" s="23">
        <f>92592</f>
        <v>92592</v>
      </c>
      <c r="F222" s="35">
        <v>2.2700000000000001E-2</v>
      </c>
      <c r="H222" s="35">
        <f>(D222/D226)</f>
        <v>0.19279436475431169</v>
      </c>
      <c r="J222" s="35">
        <f t="shared" si="16"/>
        <v>4.376432079922876E-3</v>
      </c>
    </row>
    <row r="223" spans="2:10" x14ac:dyDescent="0.25">
      <c r="B223" s="34">
        <v>357</v>
      </c>
      <c r="D223" s="23">
        <f>12046</f>
        <v>12046</v>
      </c>
      <c r="F223" s="35">
        <v>0.02</v>
      </c>
      <c r="H223" s="35">
        <f>(D223/D226)</f>
        <v>2.5082090437947541E-2</v>
      </c>
      <c r="J223" s="35">
        <f t="shared" si="16"/>
        <v>5.016418087589508E-4</v>
      </c>
    </row>
    <row r="224" spans="2:10" x14ac:dyDescent="0.25">
      <c r="B224" s="34">
        <v>358</v>
      </c>
      <c r="D224" s="23">
        <f>6274</f>
        <v>6274</v>
      </c>
      <c r="F224" s="35">
        <v>2.5600000000000001E-2</v>
      </c>
      <c r="H224" s="35">
        <f>(D224/D226)</f>
        <v>1.3063675527783735E-2</v>
      </c>
      <c r="J224" s="35">
        <f t="shared" si="16"/>
        <v>3.3443009351126366E-4</v>
      </c>
    </row>
    <row r="225" spans="2:10" ht="5.15" customHeight="1" x14ac:dyDescent="0.25">
      <c r="D225" s="37"/>
      <c r="H225" s="38"/>
      <c r="J225" s="37"/>
    </row>
    <row r="226" spans="2:10" x14ac:dyDescent="0.25">
      <c r="B226" s="16" t="s">
        <v>24</v>
      </c>
      <c r="D226" s="23">
        <f>SUM(D217:D225)</f>
        <v>480263</v>
      </c>
      <c r="H226" s="35">
        <f>SUM(H217:H225)</f>
        <v>0.99999999999999989</v>
      </c>
      <c r="J226" s="35">
        <f>SUM(J217:J225)</f>
        <v>2.5415320147502515E-2</v>
      </c>
    </row>
    <row r="228" spans="2:10" ht="13" thickBot="1" x14ac:dyDescent="0.3"/>
    <row r="229" spans="2:10" ht="13" thickBot="1" x14ac:dyDescent="0.3">
      <c r="B229" s="43" t="s">
        <v>63</v>
      </c>
      <c r="C229" s="44"/>
      <c r="D229" s="44"/>
      <c r="E229" s="44"/>
      <c r="F229" s="44"/>
      <c r="G229" s="44"/>
      <c r="H229" s="44"/>
      <c r="I229" s="44"/>
      <c r="J229" s="45"/>
    </row>
    <row r="230" spans="2:10" ht="39.75" customHeight="1" x14ac:dyDescent="0.25">
      <c r="B230" s="31" t="s">
        <v>43</v>
      </c>
      <c r="C230" s="32"/>
      <c r="D230" s="31" t="s">
        <v>44</v>
      </c>
      <c r="E230" s="32"/>
      <c r="F230" s="31" t="s">
        <v>45</v>
      </c>
      <c r="G230" s="32"/>
      <c r="H230" s="33" t="s">
        <v>46</v>
      </c>
      <c r="I230" s="32"/>
      <c r="J230" s="33" t="s">
        <v>47</v>
      </c>
    </row>
    <row r="231" spans="2:10" ht="5.15" customHeight="1" x14ac:dyDescent="0.25"/>
    <row r="232" spans="2:10" x14ac:dyDescent="0.25">
      <c r="B232" s="34">
        <v>352</v>
      </c>
      <c r="D232" s="23">
        <f>11242</f>
        <v>11242</v>
      </c>
      <c r="F232" s="35">
        <v>2.2200000000000001E-2</v>
      </c>
      <c r="H232" s="35">
        <f>(D232/D240)</f>
        <v>2.2354255898763577E-2</v>
      </c>
      <c r="J232" s="35">
        <f t="shared" ref="J232:J238" si="17">F232*H232</f>
        <v>4.9626448095255139E-4</v>
      </c>
    </row>
    <row r="233" spans="2:10" x14ac:dyDescent="0.25">
      <c r="B233" s="34">
        <v>353</v>
      </c>
      <c r="D233" s="23">
        <f>195924</f>
        <v>195924</v>
      </c>
      <c r="F233" s="35">
        <v>2.5000000000000001E-2</v>
      </c>
      <c r="H233" s="35">
        <f>(D233/D240)</f>
        <v>0.38958683799229271</v>
      </c>
      <c r="J233" s="35">
        <f t="shared" si="17"/>
        <v>9.7396709498073185E-3</v>
      </c>
    </row>
    <row r="234" spans="2:10" x14ac:dyDescent="0.25">
      <c r="B234" s="34">
        <v>354</v>
      </c>
      <c r="D234" s="23">
        <f>29534</f>
        <v>29534</v>
      </c>
      <c r="F234" s="35">
        <v>1.8200000000000001E-2</v>
      </c>
      <c r="H234" s="35">
        <f>(D234/D240)</f>
        <v>5.872714763512573E-2</v>
      </c>
      <c r="J234" s="35">
        <f t="shared" si="17"/>
        <v>1.0688340869592884E-3</v>
      </c>
    </row>
    <row r="235" spans="2:10" x14ac:dyDescent="0.25">
      <c r="B235" s="34">
        <v>355</v>
      </c>
      <c r="D235" s="23">
        <f>136057</f>
        <v>136057</v>
      </c>
      <c r="F235" s="35">
        <v>3.0300000000000001E-2</v>
      </c>
      <c r="H235" s="35">
        <f>(D235/D240)</f>
        <v>0.27054376399378011</v>
      </c>
      <c r="J235" s="35">
        <f t="shared" si="17"/>
        <v>8.1974760490115366E-3</v>
      </c>
    </row>
    <row r="236" spans="2:10" x14ac:dyDescent="0.25">
      <c r="B236" s="34">
        <v>356</v>
      </c>
      <c r="D236" s="23">
        <f>93252</f>
        <v>93252</v>
      </c>
      <c r="F236" s="35">
        <v>2.2700000000000001E-2</v>
      </c>
      <c r="H236" s="35">
        <f>(D236/D240)</f>
        <v>0.18542777718124009</v>
      </c>
      <c r="J236" s="35">
        <f t="shared" si="17"/>
        <v>4.2092105420141503E-3</v>
      </c>
    </row>
    <row r="237" spans="2:10" x14ac:dyDescent="0.25">
      <c r="B237" s="34">
        <v>357</v>
      </c>
      <c r="D237" s="23">
        <f>7460</f>
        <v>7460</v>
      </c>
      <c r="F237" s="35">
        <v>0.02</v>
      </c>
      <c r="H237" s="35">
        <f>(D237/D240)</f>
        <v>1.4833904021061757E-2</v>
      </c>
      <c r="J237" s="35">
        <f t="shared" si="17"/>
        <v>2.9667808042123514E-4</v>
      </c>
    </row>
    <row r="238" spans="2:10" x14ac:dyDescent="0.25">
      <c r="B238" s="34">
        <v>358</v>
      </c>
      <c r="D238" s="23">
        <f>29433</f>
        <v>29433</v>
      </c>
      <c r="F238" s="35">
        <v>2.5600000000000001E-2</v>
      </c>
      <c r="H238" s="35">
        <f>(D238/D240)</f>
        <v>5.8526313277736018E-2</v>
      </c>
      <c r="J238" s="35">
        <f t="shared" si="17"/>
        <v>1.4982736199100422E-3</v>
      </c>
    </row>
    <row r="239" spans="2:10" ht="5.15" customHeight="1" x14ac:dyDescent="0.25">
      <c r="D239" s="37"/>
      <c r="H239" s="38"/>
      <c r="J239" s="37"/>
    </row>
    <row r="240" spans="2:10" x14ac:dyDescent="0.25">
      <c r="B240" s="16" t="s">
        <v>24</v>
      </c>
      <c r="D240" s="23">
        <f>SUM(D231:D239)</f>
        <v>502902</v>
      </c>
      <c r="H240" s="35">
        <f>SUM(H231:H239)</f>
        <v>0.99999999999999989</v>
      </c>
      <c r="J240" s="35">
        <f>SUM(J231:J239)</f>
        <v>2.550640780907612E-2</v>
      </c>
    </row>
  </sheetData>
  <mergeCells count="18">
    <mergeCell ref="B176:J176"/>
    <mergeCell ref="B189:J189"/>
    <mergeCell ref="B202:J202"/>
    <mergeCell ref="B215:J215"/>
    <mergeCell ref="B229:J229"/>
    <mergeCell ref="B6:J6"/>
    <mergeCell ref="B163:J163"/>
    <mergeCell ref="B20:J20"/>
    <mergeCell ref="B33:J33"/>
    <mergeCell ref="B46:J46"/>
    <mergeCell ref="B59:J59"/>
    <mergeCell ref="B72:J72"/>
    <mergeCell ref="B85:J85"/>
    <mergeCell ref="B98:J98"/>
    <mergeCell ref="B111:J111"/>
    <mergeCell ref="B124:J124"/>
    <mergeCell ref="B137:J137"/>
    <mergeCell ref="B150:J150"/>
  </mergeCells>
  <pageMargins left="0.7" right="0.7" top="0.75" bottom="0.75" header="0.3" footer="0.3"/>
  <pageSetup scale="23" orientation="portrait" r:id="rId1"/>
  <rowBreaks count="4" manualBreakCount="4">
    <brk id="97" max="10" man="1"/>
    <brk id="136" max="10" man="1"/>
    <brk id="175" max="10" man="1"/>
    <brk id="2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AFUDC Equity Depreciation</vt:lpstr>
      <vt:lpstr>2. AFUDC Equity Incurred</vt:lpstr>
      <vt:lpstr>3. Depreciation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Kennedy, Geneva:(BSC)</cp:lastModifiedBy>
  <dcterms:created xsi:type="dcterms:W3CDTF">2022-05-04T17:15:37Z</dcterms:created>
  <dcterms:modified xsi:type="dcterms:W3CDTF">2023-05-12T17:25:44Z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2022-05-04T17:15:40Z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5e21b176-f8ca-4d25-ba71-62cfc9477769</vt:lpwstr>
  </property>
  <property fmtid="{D5CDD505-2E9C-101B-9397-08002B2CF9AE}" pid="8" name="MSIP_Label_c968b3d1-e05f-4796-9c23-acaf26d588cb_ContentBits">
    <vt:lpwstr>0</vt:lpwstr>
  </property>
</Properties>
</file>