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12930\AppData\Roaming\Stellent\SyndicationCache\PRD\2F601685\"/>
    </mc:Choice>
  </mc:AlternateContent>
  <xr:revisionPtr revIDLastSave="0" documentId="13_ncr:1_{A9A23E13-6566-4B03-90EC-1D5A770DA2EF}" xr6:coauthVersionLast="44" xr6:coauthVersionMax="44" xr10:uidLastSave="{00000000-0000-0000-0000-000000000000}"/>
  <bookViews>
    <workbookView xWindow="-120" yWindow="-120" windowWidth="29040" windowHeight="15840" xr2:uid="{9FEA6A7D-3EE8-41B4-933B-0100B46CA69B}"/>
  </bookViews>
  <sheets>
    <sheet name="ADIT Supplemental Support" sheetId="1" r:id="rId1"/>
  </sheets>
  <definedNames>
    <definedName name="_xlnm._FilterDatabase" localSheetId="0" hidden="1">'ADIT Supplemental Support'!$B$7:$P$102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8" i="1" l="1"/>
  <c r="B99" i="1"/>
  <c r="B98" i="1"/>
  <c r="F100" i="1" l="1"/>
  <c r="F102" i="1" s="1"/>
  <c r="F77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3" i="1" s="1"/>
  <c r="B54" i="1" s="1"/>
  <c r="B55" i="1" s="1"/>
  <c r="B56" i="1" s="1"/>
  <c r="B57" i="1" s="1"/>
  <c r="B58" i="1" s="1"/>
  <c r="B59" i="1" s="1"/>
  <c r="B61" i="1" s="1"/>
  <c r="B62" i="1" s="1"/>
  <c r="B63" i="1" s="1"/>
  <c r="B64" i="1" s="1"/>
  <c r="B65" i="1" s="1"/>
  <c r="B66" i="1" s="1"/>
  <c r="B67" i="1" s="1"/>
  <c r="B68" i="1" s="1"/>
  <c r="B70" i="1" s="1"/>
  <c r="B71" i="1" s="1"/>
  <c r="B72" i="1" s="1"/>
  <c r="B73" i="1" s="1"/>
  <c r="B74" i="1" s="1"/>
  <c r="B75" i="1" s="1"/>
  <c r="B76" i="1" s="1"/>
  <c r="B77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00" i="1" s="1"/>
  <c r="B102" i="1" s="1"/>
  <c r="B11" i="1"/>
  <c r="D107" i="1" l="1"/>
  <c r="D111" i="1" s="1"/>
  <c r="N102" i="1"/>
  <c r="L73" i="1"/>
  <c r="L71" i="1"/>
  <c r="L59" i="1"/>
  <c r="L57" i="1"/>
  <c r="L56" i="1"/>
  <c r="L55" i="1"/>
  <c r="L54" i="1"/>
  <c r="L45" i="1"/>
  <c r="L32" i="1" l="1"/>
  <c r="L68" i="1"/>
  <c r="L27" i="1"/>
  <c r="L82" i="1"/>
  <c r="L38" i="1"/>
  <c r="L96" i="1"/>
  <c r="L21" i="1"/>
  <c r="L25" i="1"/>
  <c r="L11" i="1"/>
  <c r="L19" i="1"/>
  <c r="L24" i="1"/>
  <c r="L37" i="1"/>
  <c r="L42" i="1"/>
  <c r="L31" i="1"/>
  <c r="L39" i="1"/>
  <c r="L48" i="1"/>
  <c r="L72" i="1"/>
  <c r="L70" i="1"/>
  <c r="L67" i="1"/>
  <c r="L53" i="1"/>
  <c r="L66" i="1"/>
  <c r="L34" i="1"/>
  <c r="L64" i="1"/>
  <c r="L74" i="1"/>
  <c r="L41" i="1"/>
  <c r="L65" i="1"/>
  <c r="L76" i="1"/>
  <c r="L89" i="1"/>
  <c r="L97" i="1"/>
  <c r="L86" i="1"/>
  <c r="L16" i="1"/>
  <c r="L13" i="1"/>
  <c r="L18" i="1"/>
  <c r="L43" i="1"/>
  <c r="L44" i="1"/>
  <c r="I77" i="1"/>
  <c r="L81" i="1"/>
  <c r="F49" i="1"/>
  <c r="L30" i="1"/>
  <c r="L46" i="1"/>
  <c r="L63" i="1"/>
  <c r="L62" i="1"/>
  <c r="L90" i="1"/>
  <c r="J77" i="1"/>
  <c r="L40" i="1"/>
  <c r="L58" i="1"/>
  <c r="L83" i="1"/>
  <c r="L87" i="1" l="1"/>
  <c r="L91" i="1"/>
  <c r="L26" i="1"/>
  <c r="L84" i="1"/>
  <c r="L80" i="1"/>
  <c r="L93" i="1"/>
  <c r="L17" i="1"/>
  <c r="J100" i="1"/>
  <c r="L28" i="1"/>
  <c r="L99" i="1"/>
  <c r="L20" i="1"/>
  <c r="L22" i="1"/>
  <c r="L12" i="1"/>
  <c r="L95" i="1"/>
  <c r="L35" i="1"/>
  <c r="L85" i="1"/>
  <c r="L36" i="1"/>
  <c r="H100" i="1"/>
  <c r="K77" i="1"/>
  <c r="I49" i="1"/>
  <c r="L88" i="1"/>
  <c r="L15" i="1"/>
  <c r="L33" i="1"/>
  <c r="L94" i="1"/>
  <c r="L47" i="1"/>
  <c r="I100" i="1"/>
  <c r="J49" i="1"/>
  <c r="L29" i="1"/>
  <c r="H49" i="1"/>
  <c r="L10" i="1"/>
  <c r="L14" i="1"/>
  <c r="L23" i="1"/>
  <c r="L92" i="1"/>
  <c r="L61" i="1"/>
  <c r="H77" i="1"/>
  <c r="K100" i="1" l="1"/>
  <c r="J102" i="1"/>
  <c r="K49" i="1"/>
  <c r="H102" i="1"/>
  <c r="L49" i="1"/>
  <c r="L75" i="1"/>
  <c r="L77" i="1" s="1"/>
  <c r="P77" i="1" s="1"/>
  <c r="L100" i="1"/>
  <c r="P100" i="1" s="1"/>
  <c r="I102" i="1"/>
  <c r="K102" i="1" l="1"/>
  <c r="P49" i="1"/>
  <c r="P102" i="1" s="1"/>
  <c r="L102" i="1"/>
</calcChain>
</file>

<file path=xl/sharedStrings.xml><?xml version="1.0" encoding="utf-8"?>
<sst xmlns="http://schemas.openxmlformats.org/spreadsheetml/2006/main" count="192" uniqueCount="137">
  <si>
    <t>Potomac Electric Power Company ("Pepco")</t>
  </si>
  <si>
    <t>Line</t>
  </si>
  <si>
    <t>Detailed Description</t>
  </si>
  <si>
    <t>Description</t>
  </si>
  <si>
    <t>Total
ADIT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</si>
  <si>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</si>
  <si>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</si>
  <si>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</si>
  <si>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</si>
  <si>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DC PLUG DDOT</t>
  </si>
  <si>
    <t>Accrued Liability - Environmental</t>
  </si>
  <si>
    <t>Accrued Liability - Other</t>
  </si>
  <si>
    <t>Accrued Liability - Other Incentive Plans</t>
  </si>
  <si>
    <t>Accrued Liability - Payroll Taxes AIP</t>
  </si>
  <si>
    <t>Accrued Liability - Retention</t>
  </si>
  <si>
    <t>Accrued Liability - Severance</t>
  </si>
  <si>
    <t>Accrued Liability - Vacation</t>
  </si>
  <si>
    <t>Accrued Liability - Worker's Compensation</t>
  </si>
  <si>
    <t>Allowance for Doubtful Accounts</t>
  </si>
  <si>
    <t>ASC 712 OPEB Obligation</t>
  </si>
  <si>
    <t>Asset Retirement Obligation</t>
  </si>
  <si>
    <t>Deferred Compensation Plan</t>
  </si>
  <si>
    <t>FASB 112 Liability</t>
  </si>
  <si>
    <t>Long-term Incentive Plans</t>
  </si>
  <si>
    <t>Management Retention Incentive Plan</t>
  </si>
  <si>
    <t>Merger Commitments</t>
  </si>
  <si>
    <t>Non-Pension Post Retirement Benefit Obligation</t>
  </si>
  <si>
    <t>Other Deferred Credits</t>
  </si>
  <si>
    <t>Regulatory Liability - Conservation Over Recovery</t>
  </si>
  <si>
    <t>Regulatory Liability - DRI Over Recovery</t>
  </si>
  <si>
    <t>Regulatory Liability - MD Grid Resiliency</t>
  </si>
  <si>
    <t>Regulatory Liability - Other</t>
  </si>
  <si>
    <t>Regulatory Liability - POR Over Recovery</t>
  </si>
  <si>
    <t>Regulatory Liability - Residential Aid</t>
  </si>
  <si>
    <t xml:space="preserve">Regulatory Liability - Smart Energy </t>
  </si>
  <si>
    <t>Sales &amp; Use Tax Reserve</t>
  </si>
  <si>
    <t>Capital Loss Carryforward - DC</t>
  </si>
  <si>
    <t>Capital Loss Carryforward - MD</t>
  </si>
  <si>
    <t>Charitable Contribution Carryforward - MD</t>
  </si>
  <si>
    <t>Federal Net Operating Loss Carryforward</t>
  </si>
  <si>
    <t>State Net Operating Loss Carryforward</t>
  </si>
  <si>
    <t>State Net Operating Loss Carryforward - DC</t>
  </si>
  <si>
    <t>State Net Operating Loss Carryforward - MD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</si>
  <si>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</si>
  <si>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</si>
  <si>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</si>
  <si>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</si>
  <si>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</si>
  <si>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- Fed</t>
  </si>
  <si>
    <t>Plant Deferred Taxes - FAS 109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</si>
  <si>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</si>
  <si>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</si>
  <si>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</si>
  <si>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</si>
  <si>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</si>
  <si>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</si>
  <si>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Non Powertax Plant - Fed</t>
  </si>
  <si>
    <t>Non Powertax CWIP - Fed</t>
  </si>
  <si>
    <t>Non Powertax AFUDC Equity CWIP - Fed</t>
  </si>
  <si>
    <t>Powertax Plant - MD</t>
  </si>
  <si>
    <t>Powertax CIAC - MD</t>
  </si>
  <si>
    <t>Powertax AFUDC Equity - MD</t>
  </si>
  <si>
    <t>Powertax Flow-through - MD</t>
  </si>
  <si>
    <t>Non Powertax Plant - MD</t>
  </si>
  <si>
    <t>Non Powertax CWIP - MD</t>
  </si>
  <si>
    <t>Non Powertax AFUDC Equity CWIP - MD</t>
  </si>
  <si>
    <t>Non Powertax Additional Subtraction Modification - MD</t>
  </si>
  <si>
    <t>Maryland Subtraction Modification</t>
  </si>
  <si>
    <t>Powertax Plant - DC</t>
  </si>
  <si>
    <t>Powertax CIAC - DC</t>
  </si>
  <si>
    <t>Powertax AFUDC Equity - DC</t>
  </si>
  <si>
    <t>Powertax Flow-through - DC</t>
  </si>
  <si>
    <t>Non Powertax Plant - DC</t>
  </si>
  <si>
    <t>Non Powertax CWIP - DC</t>
  </si>
  <si>
    <t>Non Powertax AFUDC Equity CWIP - DC</t>
  </si>
  <si>
    <t>Total FERC Account 282</t>
  </si>
  <si>
    <t>FERC Account 283 - Non-Current</t>
  </si>
  <si>
    <t>Deferred Cloud Implementation Costs</t>
  </si>
  <si>
    <t>Other Deferred Debits</t>
  </si>
  <si>
    <t>Pension Asset</t>
  </si>
  <si>
    <t>Prepayments</t>
  </si>
  <si>
    <t>Property Taxes</t>
  </si>
  <si>
    <t>Regulatory Asset - AMI</t>
  </si>
  <si>
    <t>Regulatory Asset - Asset Retirement Obligation</t>
  </si>
  <si>
    <t>Regulatory Asset - Conservation Program</t>
  </si>
  <si>
    <t>Regulatory Asset - DC Base Rates</t>
  </si>
  <si>
    <t>Regulatory Asset - DC Plug</t>
  </si>
  <si>
    <t>Regulatory Asset - DRI</t>
  </si>
  <si>
    <t>Regulatory Asset - Electric Decoupling DC</t>
  </si>
  <si>
    <t>Regulatory Asset - Electric Decoupling MD</t>
  </si>
  <si>
    <t>Regulatory Asset - Electric Transmission Formula True-up</t>
  </si>
  <si>
    <t>Regulatory Asset - Electric Vehicles</t>
  </si>
  <si>
    <t>Regulatory Asset - Legacy Meters</t>
  </si>
  <si>
    <t>Regulatory Asset - MD Base Rates</t>
  </si>
  <si>
    <t>Regulatory Asset - Other</t>
  </si>
  <si>
    <t>Regulatory Asset - Transmission Abandonment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</si>
  <si>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</si>
  <si>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</si>
  <si>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</si>
  <si>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</si>
  <si>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</si>
  <si>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</si>
  <si>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</si>
  <si>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Washington, D.C.</t>
  </si>
  <si>
    <t>Total</t>
  </si>
  <si>
    <t>Accrued Benefits</t>
  </si>
  <si>
    <t>Accrued Worker's Compensation</t>
  </si>
  <si>
    <t>Accrued Bonuses &amp; Incentives</t>
  </si>
  <si>
    <t>Accrued Liability - DC Distribution Underground</t>
  </si>
  <si>
    <t>Accrued Environmental Liability</t>
  </si>
  <si>
    <t>Accrued Other Expenses</t>
  </si>
  <si>
    <t>Accrued Payroll Taxes - AIP</t>
  </si>
  <si>
    <t>Accrued Retention</t>
  </si>
  <si>
    <t>Accrued Severance</t>
  </si>
  <si>
    <t>Accrued Vacation</t>
  </si>
  <si>
    <t>Accrued OPEB</t>
  </si>
  <si>
    <t>Deferred Compensation</t>
  </si>
  <si>
    <t>Long-term Incentive Plan</t>
  </si>
  <si>
    <t>Regulatory Liability</t>
  </si>
  <si>
    <t>Capital Loss Carryforward</t>
  </si>
  <si>
    <t>Charitable Contribution Carryforward</t>
  </si>
  <si>
    <t>Unamortized Investment Tax Credit</t>
  </si>
  <si>
    <t>Accrued Property Taxes</t>
  </si>
  <si>
    <t>Regulatory Asset</t>
  </si>
  <si>
    <t>Regulatory Asset - FERC Transmission True-up</t>
  </si>
  <si>
    <t>Accumulated Deferred Income Taxes Supplemental Work Paper</t>
  </si>
  <si>
    <t>For the Year Ended: December 31, 2019</t>
  </si>
  <si>
    <t>Accumulated Deferred Income Taxes (December 31, 2019)</t>
  </si>
  <si>
    <t>ADIT 
Federal</t>
  </si>
  <si>
    <t>ADIT
Maryland</t>
  </si>
  <si>
    <t>ADIT
Washington, D.C.</t>
  </si>
  <si>
    <t>Gross Timing 
Difference</t>
  </si>
  <si>
    <t>ADIT
Federal Tax on State Taxes</t>
  </si>
  <si>
    <t>FERC 
Form 1</t>
  </si>
  <si>
    <t>Difference</t>
  </si>
  <si>
    <t xml:space="preserve"> </t>
  </si>
  <si>
    <t>Regulatory Asset - Worker's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</si>
</sst>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4" applyFont="1"/>
    <xf numFmtId="0" fontId="4" fillId="0" borderId="0" xfId="0" applyFont="1" applyFill="1"/>
    <xf numFmtId="0" fontId="4" fillId="0" borderId="3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5" fillId="0" borderId="0" xfId="2" applyNumberFormat="1" applyFont="1"/>
    <xf numFmtId="165" fontId="5" fillId="0" borderId="0" xfId="1" applyNumberFormat="1" applyFont="1"/>
    <xf numFmtId="164" fontId="5" fillId="2" borderId="0" xfId="2" applyNumberFormat="1" applyFont="1" applyFill="1"/>
    <xf numFmtId="164" fontId="4" fillId="0" borderId="1" xfId="2" applyNumberFormat="1" applyFont="1" applyBorder="1"/>
    <xf numFmtId="44" fontId="5" fillId="0" borderId="0" xfId="0" applyNumberFormat="1" applyFont="1"/>
    <xf numFmtId="164" fontId="5" fillId="0" borderId="0" xfId="0" applyNumberFormat="1" applyFont="1"/>
    <xf numFmtId="164" fontId="4" fillId="0" borderId="2" xfId="2" applyNumberFormat="1" applyFont="1" applyBorder="1"/>
    <xf numFmtId="165" fontId="5" fillId="0" borderId="0" xfId="0" applyNumberFormat="1" applyFont="1"/>
    <xf numFmtId="0" fontId="4" fillId="0" borderId="3" xfId="0" applyFont="1" applyBorder="1"/>
    <xf numFmtId="10" fontId="5" fillId="0" borderId="0" xfId="3" applyNumberFormat="1" applyFont="1"/>
    <xf numFmtId="10" fontId="4" fillId="0" borderId="1" xfId="0" applyNumberFormat="1" applyFont="1" applyBorder="1"/>
    <xf numFmtId="10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165" fontId="5" fillId="2" borderId="0" xfId="1" applyNumberFormat="1" applyFont="1" applyFill="1"/>
    <xf numFmtId="164" fontId="4" fillId="0" borderId="0" xfId="2" applyNumberFormat="1" applyFont="1" applyBorder="1"/>
    <xf numFmtId="164" fontId="4" fillId="0" borderId="7" xfId="2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55D2012A-9EE7-400A-AF90-7B41279B327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EF57A-7810-44F7-B270-47B555A10A69}">
  <sheetPr>
    <tabColor theme="8" tint="0.79998168889431442"/>
    <pageSetUpPr fitToPage="1"/>
  </sheetPr>
  <dimension ref="A1:R111"/>
  <sheetViews>
    <sheetView tabSelected="1" zoomScale="80" zoomScaleNormal="80" workbookViewId="0">
      <selection activeCell="F98" sqref="F98"/>
    </sheetView>
  </sheetViews>
  <sheetFormatPr defaultRowHeight="12.75" x14ac:dyDescent="0.2"/>
  <cols>
    <col min="1" max="1" width="2.85546875" style="5" customWidth="1"/>
    <col min="2" max="2" width="9.140625" style="5"/>
    <col min="3" max="3" width="66.28515625" style="5" bestFit="1" customWidth="1"/>
    <col min="4" max="4" width="49.42578125" style="5" bestFit="1" customWidth="1"/>
    <col min="5" max="5" width="2.7109375" style="5" customWidth="1"/>
    <col min="6" max="6" width="17.85546875" style="5" customWidth="1"/>
    <col min="7" max="7" width="2.7109375" style="5" customWidth="1"/>
    <col min="8" max="12" width="17.85546875" style="5" customWidth="1"/>
    <col min="13" max="13" width="3.7109375" style="5" customWidth="1"/>
    <col min="14" max="14" width="18.7109375" style="5" bestFit="1" customWidth="1"/>
    <col min="15" max="15" width="2.7109375" style="5" customWidth="1"/>
    <col min="16" max="16" width="18" style="5" bestFit="1" customWidth="1"/>
    <col min="17" max="21" width="15.7109375" style="5" customWidth="1"/>
    <col min="22" max="16384" width="9.140625" style="5"/>
  </cols>
  <sheetData>
    <row r="1" spans="1:16" x14ac:dyDescent="0.2">
      <c r="A1" s="4" t="s">
        <v>0</v>
      </c>
    </row>
    <row r="2" spans="1:16" x14ac:dyDescent="0.2">
      <c r="A2" s="2" t="s">
        <v>125</v>
      </c>
    </row>
    <row r="3" spans="1:16" x14ac:dyDescent="0.2">
      <c r="A3" s="2" t="s">
        <v>126</v>
      </c>
    </row>
    <row r="4" spans="1:16" x14ac:dyDescent="0.2">
      <c r="A4" s="1"/>
    </row>
    <row r="5" spans="1:16" x14ac:dyDescent="0.2">
      <c r="A5" s="1"/>
    </row>
    <row r="6" spans="1:16" x14ac:dyDescent="0.2">
      <c r="F6" s="28" t="s">
        <v>127</v>
      </c>
      <c r="G6" s="29"/>
      <c r="H6" s="29"/>
      <c r="I6" s="29"/>
      <c r="J6" s="29"/>
      <c r="K6" s="29"/>
      <c r="L6" s="30"/>
    </row>
    <row r="7" spans="1:16" ht="38.25" x14ac:dyDescent="0.2">
      <c r="B7" s="19" t="s">
        <v>1</v>
      </c>
      <c r="C7" s="15" t="s">
        <v>2</v>
      </c>
      <c r="D7" s="15" t="s">
        <v>3</v>
      </c>
      <c r="E7" s="15"/>
      <c r="F7" s="3" t="s">
        <v>131</v>
      </c>
      <c r="G7" s="20"/>
      <c r="H7" s="3" t="s">
        <v>128</v>
      </c>
      <c r="I7" s="3" t="s">
        <v>129</v>
      </c>
      <c r="J7" s="20" t="s">
        <v>130</v>
      </c>
      <c r="K7" s="3" t="s">
        <v>132</v>
      </c>
      <c r="L7" s="20" t="s">
        <v>4</v>
      </c>
      <c r="M7" s="4"/>
      <c r="N7" s="21" t="s">
        <v>133</v>
      </c>
      <c r="P7" s="22" t="s">
        <v>134</v>
      </c>
    </row>
    <row r="9" spans="1:16" x14ac:dyDescent="0.2">
      <c r="C9" s="23" t="s">
        <v>5</v>
      </c>
    </row>
    <row r="10" spans="1:16" x14ac:dyDescent="0.2">
      <c r="B10" s="24">
        <v>1</v>
      </c>
      <c r="C10" s="5" t="s">
        <v>6</v>
      </c>
      <c r="D10" s="5" t="s">
        <v>105</v>
      </c>
      <c r="F10" s="7">
        <v>7646783.9069999997</v>
      </c>
      <c r="G10" s="7"/>
      <c r="H10" s="7">
        <v>1605824.62047</v>
      </c>
      <c r="I10" s="7">
        <v>389985.97925699997</v>
      </c>
      <c r="J10" s="7">
        <v>244697.085024</v>
      </c>
      <c r="K10" s="7">
        <v>-133283.44349900997</v>
      </c>
      <c r="L10" s="7">
        <f>SUM(H10:K10)</f>
        <v>2107224.2412519897</v>
      </c>
      <c r="M10" s="8"/>
    </row>
    <row r="11" spans="1:16" x14ac:dyDescent="0.2">
      <c r="B11" s="24">
        <f>B10+1</f>
        <v>2</v>
      </c>
      <c r="C11" s="5" t="s">
        <v>7</v>
      </c>
      <c r="D11" s="5" t="s">
        <v>106</v>
      </c>
      <c r="F11" s="8">
        <v>2748258.0700000003</v>
      </c>
      <c r="G11" s="8"/>
      <c r="H11" s="8">
        <v>577134.19469999999</v>
      </c>
      <c r="I11" s="8">
        <v>140161.16157</v>
      </c>
      <c r="J11" s="8">
        <v>87944.25824000001</v>
      </c>
      <c r="K11" s="8">
        <v>-47902.138160099996</v>
      </c>
      <c r="L11" s="8">
        <f t="shared" ref="L11:L48" si="0">SUM(H11:K11)</f>
        <v>757337.47634990001</v>
      </c>
      <c r="M11" s="8"/>
    </row>
    <row r="12" spans="1:16" x14ac:dyDescent="0.2">
      <c r="B12" s="24">
        <f t="shared" ref="B12:B49" si="1">B11+1</f>
        <v>3</v>
      </c>
      <c r="C12" s="5" t="s">
        <v>8</v>
      </c>
      <c r="D12" s="5" t="s">
        <v>107</v>
      </c>
      <c r="F12" s="8">
        <v>8367798.2000000002</v>
      </c>
      <c r="G12" s="8"/>
      <c r="H12" s="8">
        <v>1757237.622</v>
      </c>
      <c r="I12" s="8">
        <v>426757.70819999999</v>
      </c>
      <c r="J12" s="8">
        <v>267769.54240000003</v>
      </c>
      <c r="K12" s="8">
        <v>-145850.722626</v>
      </c>
      <c r="L12" s="8">
        <f t="shared" si="0"/>
        <v>2305914.1499739997</v>
      </c>
      <c r="M12" s="8"/>
    </row>
    <row r="13" spans="1:16" x14ac:dyDescent="0.2">
      <c r="B13" s="24">
        <f t="shared" si="1"/>
        <v>4</v>
      </c>
      <c r="C13" s="5" t="s">
        <v>9</v>
      </c>
      <c r="D13" s="5" t="s">
        <v>108</v>
      </c>
      <c r="F13" s="8">
        <v>130000000</v>
      </c>
      <c r="G13" s="8"/>
      <c r="H13" s="8">
        <v>27300000</v>
      </c>
      <c r="I13" s="8">
        <v>6630000</v>
      </c>
      <c r="J13" s="8">
        <v>4160000</v>
      </c>
      <c r="K13" s="8">
        <v>-2265900</v>
      </c>
      <c r="L13" s="8">
        <f t="shared" si="0"/>
        <v>35824100</v>
      </c>
      <c r="M13" s="8"/>
    </row>
    <row r="14" spans="1:16" x14ac:dyDescent="0.2">
      <c r="B14" s="24">
        <f t="shared" si="1"/>
        <v>5</v>
      </c>
      <c r="C14" s="5" t="s">
        <v>10</v>
      </c>
      <c r="D14" s="5" t="s">
        <v>109</v>
      </c>
      <c r="F14" s="8">
        <v>45674198.409999982</v>
      </c>
      <c r="G14" s="8"/>
      <c r="H14" s="8">
        <v>9591581.6660999954</v>
      </c>
      <c r="I14" s="8">
        <v>2329384.1189099988</v>
      </c>
      <c r="J14" s="8">
        <v>1461574.3491199994</v>
      </c>
      <c r="K14" s="8">
        <v>-796101.27828629955</v>
      </c>
      <c r="L14" s="8">
        <f t="shared" si="0"/>
        <v>12586438.855843695</v>
      </c>
      <c r="M14" s="8"/>
    </row>
    <row r="15" spans="1:16" x14ac:dyDescent="0.2">
      <c r="B15" s="24">
        <f t="shared" si="1"/>
        <v>6</v>
      </c>
      <c r="C15" s="5" t="s">
        <v>11</v>
      </c>
      <c r="D15" s="5" t="s">
        <v>110</v>
      </c>
      <c r="F15" s="8">
        <v>16342485.439999999</v>
      </c>
      <c r="G15" s="8"/>
      <c r="H15" s="8">
        <v>3431921.9423999996</v>
      </c>
      <c r="I15" s="8">
        <v>833466.75743999996</v>
      </c>
      <c r="J15" s="8">
        <v>522959.53408000001</v>
      </c>
      <c r="K15" s="8">
        <v>-284849.52121919999</v>
      </c>
      <c r="L15" s="8">
        <f t="shared" si="0"/>
        <v>4503498.7127007991</v>
      </c>
      <c r="M15" s="8"/>
    </row>
    <row r="16" spans="1:16" x14ac:dyDescent="0.2">
      <c r="B16" s="24">
        <f t="shared" si="1"/>
        <v>7</v>
      </c>
      <c r="C16" s="5" t="s">
        <v>12</v>
      </c>
      <c r="D16" s="5" t="s">
        <v>107</v>
      </c>
      <c r="F16" s="8">
        <v>484615.87</v>
      </c>
      <c r="G16" s="8"/>
      <c r="H16" s="8">
        <v>101769.3327</v>
      </c>
      <c r="I16" s="8">
        <v>24715.409369999998</v>
      </c>
      <c r="J16" s="8">
        <v>15507.707840000001</v>
      </c>
      <c r="K16" s="8">
        <v>-8446.8546140999988</v>
      </c>
      <c r="L16" s="8">
        <f t="shared" si="0"/>
        <v>133545.59529589998</v>
      </c>
      <c r="M16" s="8"/>
    </row>
    <row r="17" spans="2:13" x14ac:dyDescent="0.2">
      <c r="B17" s="24">
        <f t="shared" si="1"/>
        <v>8</v>
      </c>
      <c r="C17" s="5" t="s">
        <v>13</v>
      </c>
      <c r="D17" s="5" t="s">
        <v>111</v>
      </c>
      <c r="F17" s="8">
        <v>535047.94999999995</v>
      </c>
      <c r="G17" s="8"/>
      <c r="H17" s="8">
        <v>112360.06949999998</v>
      </c>
      <c r="I17" s="8">
        <v>27287.445449999996</v>
      </c>
      <c r="J17" s="8">
        <v>17121.5344</v>
      </c>
      <c r="K17" s="8">
        <v>-9325.8857684999984</v>
      </c>
      <c r="L17" s="8">
        <f t="shared" si="0"/>
        <v>147443.16358149998</v>
      </c>
      <c r="M17" s="8"/>
    </row>
    <row r="18" spans="2:13" x14ac:dyDescent="0.2">
      <c r="B18" s="24">
        <f t="shared" si="1"/>
        <v>9</v>
      </c>
      <c r="C18" s="5" t="s">
        <v>14</v>
      </c>
      <c r="D18" s="5" t="s">
        <v>112</v>
      </c>
      <c r="F18" s="8">
        <v>50000</v>
      </c>
      <c r="G18" s="8"/>
      <c r="H18" s="8">
        <v>10500</v>
      </c>
      <c r="I18" s="8">
        <v>2550</v>
      </c>
      <c r="J18" s="8">
        <v>1600</v>
      </c>
      <c r="K18" s="8">
        <v>-871.5</v>
      </c>
      <c r="L18" s="8">
        <f t="shared" si="0"/>
        <v>13778.5</v>
      </c>
      <c r="M18" s="8"/>
    </row>
    <row r="19" spans="2:13" x14ac:dyDescent="0.2">
      <c r="B19" s="24">
        <f t="shared" si="1"/>
        <v>10</v>
      </c>
      <c r="C19" s="5" t="s">
        <v>15</v>
      </c>
      <c r="D19" s="5" t="s">
        <v>113</v>
      </c>
      <c r="F19" s="8">
        <v>828187.41</v>
      </c>
      <c r="G19" s="8"/>
      <c r="H19" s="8">
        <v>173919.3561</v>
      </c>
      <c r="I19" s="8">
        <v>42237.557909999996</v>
      </c>
      <c r="J19" s="8">
        <v>26501.99712</v>
      </c>
      <c r="K19" s="8">
        <v>-14435.306556299996</v>
      </c>
      <c r="L19" s="8">
        <f t="shared" si="0"/>
        <v>228223.60457370002</v>
      </c>
      <c r="M19" s="8"/>
    </row>
    <row r="20" spans="2:13" x14ac:dyDescent="0.2">
      <c r="B20" s="24">
        <f t="shared" si="1"/>
        <v>11</v>
      </c>
      <c r="C20" s="5" t="s">
        <v>16</v>
      </c>
      <c r="D20" s="5" t="s">
        <v>114</v>
      </c>
      <c r="F20" s="8">
        <v>6660671</v>
      </c>
      <c r="G20" s="8"/>
      <c r="H20" s="8">
        <v>1398740.91</v>
      </c>
      <c r="I20" s="8">
        <v>339694.22099999996</v>
      </c>
      <c r="J20" s="8">
        <v>213141.47200000001</v>
      </c>
      <c r="K20" s="8">
        <v>-116095.49552999999</v>
      </c>
      <c r="L20" s="8">
        <f t="shared" si="0"/>
        <v>1835481.1074699999</v>
      </c>
      <c r="M20" s="8"/>
    </row>
    <row r="21" spans="2:13" x14ac:dyDescent="0.2">
      <c r="B21" s="24">
        <f t="shared" si="1"/>
        <v>12</v>
      </c>
      <c r="C21" s="5" t="s">
        <v>17</v>
      </c>
      <c r="D21" s="5" t="s">
        <v>106</v>
      </c>
      <c r="F21" s="8">
        <v>35121828.840000004</v>
      </c>
      <c r="G21" s="8"/>
      <c r="H21" s="8">
        <v>7375584.0564000001</v>
      </c>
      <c r="I21" s="8">
        <v>1791213.2708400001</v>
      </c>
      <c r="J21" s="8">
        <v>1123898.5228800001</v>
      </c>
      <c r="K21" s="8">
        <v>-612173.47668120009</v>
      </c>
      <c r="L21" s="8">
        <f t="shared" si="0"/>
        <v>9678522.3734387998</v>
      </c>
      <c r="M21" s="8"/>
    </row>
    <row r="22" spans="2:13" x14ac:dyDescent="0.2">
      <c r="B22" s="24">
        <f t="shared" si="1"/>
        <v>13</v>
      </c>
      <c r="C22" s="5" t="s">
        <v>18</v>
      </c>
      <c r="D22" s="5" t="s">
        <v>18</v>
      </c>
      <c r="F22" s="8">
        <v>20715796.850000001</v>
      </c>
      <c r="G22" s="8"/>
      <c r="H22" s="8">
        <v>4350317.3385000005</v>
      </c>
      <c r="I22" s="8">
        <v>1056505.6393500001</v>
      </c>
      <c r="J22" s="8">
        <v>662905.49920000008</v>
      </c>
      <c r="K22" s="8">
        <v>-361076.33909550007</v>
      </c>
      <c r="L22" s="8">
        <f t="shared" si="0"/>
        <v>5708652.1379545005</v>
      </c>
      <c r="M22" s="8"/>
    </row>
    <row r="23" spans="2:13" x14ac:dyDescent="0.2">
      <c r="B23" s="24">
        <f t="shared" si="1"/>
        <v>14</v>
      </c>
      <c r="C23" s="5" t="s">
        <v>19</v>
      </c>
      <c r="D23" s="5" t="s">
        <v>115</v>
      </c>
      <c r="F23" s="8">
        <v>662827.12</v>
      </c>
      <c r="G23" s="8"/>
      <c r="H23" s="8">
        <v>139193.69519999999</v>
      </c>
      <c r="I23" s="8">
        <v>33804.183119999994</v>
      </c>
      <c r="J23" s="8">
        <v>21210.467840000001</v>
      </c>
      <c r="K23" s="8">
        <v>-11553.076701599999</v>
      </c>
      <c r="L23" s="8">
        <f t="shared" si="0"/>
        <v>182655.2694584</v>
      </c>
      <c r="M23" s="8"/>
    </row>
    <row r="24" spans="2:13" x14ac:dyDescent="0.2">
      <c r="B24" s="24">
        <f t="shared" si="1"/>
        <v>15</v>
      </c>
      <c r="C24" s="5" t="s">
        <v>20</v>
      </c>
      <c r="D24" s="5" t="s">
        <v>20</v>
      </c>
      <c r="F24" s="8">
        <v>41011664.18</v>
      </c>
      <c r="G24" s="8"/>
      <c r="H24" s="8">
        <v>8612449.4778000005</v>
      </c>
      <c r="I24" s="8">
        <v>2091594.8731799999</v>
      </c>
      <c r="J24" s="8">
        <v>1312373.25376</v>
      </c>
      <c r="K24" s="8">
        <v>-714833.30665739998</v>
      </c>
      <c r="L24" s="8">
        <f t="shared" si="0"/>
        <v>11301584.298082601</v>
      </c>
      <c r="M24" s="8"/>
    </row>
    <row r="25" spans="2:13" x14ac:dyDescent="0.2">
      <c r="B25" s="24">
        <f t="shared" si="1"/>
        <v>16</v>
      </c>
      <c r="C25" s="5" t="s">
        <v>21</v>
      </c>
      <c r="D25" s="5" t="s">
        <v>116</v>
      </c>
      <c r="F25" s="8">
        <v>2175336.2000000002</v>
      </c>
      <c r="G25" s="8"/>
      <c r="H25" s="8">
        <v>456820.60200000001</v>
      </c>
      <c r="I25" s="8">
        <v>110942.1462</v>
      </c>
      <c r="J25" s="8">
        <v>69610.758400000006</v>
      </c>
      <c r="K25" s="8">
        <v>-37916.109966000004</v>
      </c>
      <c r="L25" s="8">
        <f t="shared" si="0"/>
        <v>599457.39663400012</v>
      </c>
      <c r="M25" s="8"/>
    </row>
    <row r="26" spans="2:13" x14ac:dyDescent="0.2">
      <c r="B26" s="24">
        <f t="shared" si="1"/>
        <v>17</v>
      </c>
      <c r="C26" s="5" t="s">
        <v>22</v>
      </c>
      <c r="D26" s="5" t="s">
        <v>115</v>
      </c>
      <c r="F26" s="8">
        <v>2882863.68</v>
      </c>
      <c r="G26" s="8"/>
      <c r="H26" s="8">
        <v>605401.37280000001</v>
      </c>
      <c r="I26" s="8">
        <v>147026.04767999999</v>
      </c>
      <c r="J26" s="8">
        <v>92251.637760000012</v>
      </c>
      <c r="K26" s="8">
        <v>-50248.313942399996</v>
      </c>
      <c r="L26" s="8">
        <f t="shared" si="0"/>
        <v>794430.74429759989</v>
      </c>
      <c r="M26" s="8"/>
    </row>
    <row r="27" spans="2:13" x14ac:dyDescent="0.2">
      <c r="B27" s="24">
        <f t="shared" si="1"/>
        <v>18</v>
      </c>
      <c r="C27" s="5" t="s">
        <v>23</v>
      </c>
      <c r="D27" s="5" t="s">
        <v>117</v>
      </c>
      <c r="F27" s="8">
        <v>81605.91</v>
      </c>
      <c r="G27" s="8"/>
      <c r="H27" s="8">
        <v>17137.241099999999</v>
      </c>
      <c r="I27" s="8">
        <v>4161.9014099999995</v>
      </c>
      <c r="J27" s="8">
        <v>2611.3891200000003</v>
      </c>
      <c r="K27" s="8">
        <v>-1422.3910112999999</v>
      </c>
      <c r="L27" s="8">
        <f t="shared" si="0"/>
        <v>22488.140618699999</v>
      </c>
      <c r="M27" s="8"/>
    </row>
    <row r="28" spans="2:13" x14ac:dyDescent="0.2">
      <c r="B28" s="24">
        <f t="shared" si="1"/>
        <v>19</v>
      </c>
      <c r="C28" s="5" t="s">
        <v>24</v>
      </c>
      <c r="D28" s="5" t="s">
        <v>112</v>
      </c>
      <c r="F28" s="8">
        <v>20416.599999999999</v>
      </c>
      <c r="G28" s="8"/>
      <c r="H28" s="8">
        <v>4287.4859999999999</v>
      </c>
      <c r="I28" s="8">
        <v>1041.2465999999999</v>
      </c>
      <c r="J28" s="8">
        <v>653.33119999999997</v>
      </c>
      <c r="K28" s="8">
        <v>-355.86133799999999</v>
      </c>
      <c r="L28" s="8">
        <f t="shared" si="0"/>
        <v>5626.2024619999993</v>
      </c>
      <c r="M28" s="8"/>
    </row>
    <row r="29" spans="2:13" x14ac:dyDescent="0.2">
      <c r="B29" s="24">
        <f t="shared" si="1"/>
        <v>20</v>
      </c>
      <c r="C29" s="5" t="s">
        <v>25</v>
      </c>
      <c r="D29" s="5" t="s">
        <v>25</v>
      </c>
      <c r="F29" s="8">
        <v>16074540.27</v>
      </c>
      <c r="G29" s="8"/>
      <c r="H29" s="8">
        <v>3375653.4567</v>
      </c>
      <c r="I29" s="8">
        <v>819801.55376999988</v>
      </c>
      <c r="J29" s="8">
        <v>514385.28863999998</v>
      </c>
      <c r="K29" s="8">
        <v>-280179.23690609995</v>
      </c>
      <c r="L29" s="8">
        <f t="shared" si="0"/>
        <v>4429661.0622039</v>
      </c>
      <c r="M29" s="8"/>
    </row>
    <row r="30" spans="2:13" x14ac:dyDescent="0.2">
      <c r="B30" s="24">
        <f t="shared" si="1"/>
        <v>21</v>
      </c>
      <c r="C30" s="5" t="s">
        <v>26</v>
      </c>
      <c r="D30" s="5" t="s">
        <v>115</v>
      </c>
      <c r="F30" s="8">
        <v>19555483.329999998</v>
      </c>
      <c r="G30" s="8"/>
      <c r="H30" s="8">
        <v>4106651.4992999993</v>
      </c>
      <c r="I30" s="8">
        <v>997329.64982999989</v>
      </c>
      <c r="J30" s="8">
        <v>625775.46655999997</v>
      </c>
      <c r="K30" s="8">
        <v>-340852.07444189995</v>
      </c>
      <c r="L30" s="8">
        <f t="shared" si="0"/>
        <v>5388904.5412480989</v>
      </c>
      <c r="M30" s="8"/>
    </row>
    <row r="31" spans="2:13" x14ac:dyDescent="0.2">
      <c r="B31" s="24">
        <f t="shared" si="1"/>
        <v>22</v>
      </c>
      <c r="C31" s="5" t="s">
        <v>27</v>
      </c>
      <c r="D31" s="5" t="s">
        <v>27</v>
      </c>
      <c r="F31" s="8">
        <v>1502614.9700000007</v>
      </c>
      <c r="G31" s="8"/>
      <c r="H31" s="8">
        <v>315549.14370000013</v>
      </c>
      <c r="I31" s="8">
        <v>76633.363470000026</v>
      </c>
      <c r="J31" s="8">
        <v>48083.679040000025</v>
      </c>
      <c r="K31" s="8">
        <v>-26190.57892710001</v>
      </c>
      <c r="L31" s="8">
        <f t="shared" si="0"/>
        <v>414075.60728290019</v>
      </c>
      <c r="M31" s="8"/>
    </row>
    <row r="32" spans="2:13" x14ac:dyDescent="0.2">
      <c r="B32" s="24">
        <f t="shared" si="1"/>
        <v>23</v>
      </c>
      <c r="C32" s="5" t="s">
        <v>28</v>
      </c>
      <c r="D32" s="5" t="s">
        <v>118</v>
      </c>
      <c r="F32" s="8">
        <v>3321236.74</v>
      </c>
      <c r="G32" s="8"/>
      <c r="H32" s="8">
        <v>697459.71539999999</v>
      </c>
      <c r="I32" s="8">
        <v>169383.07373999999</v>
      </c>
      <c r="J32" s="8">
        <v>106279.57568000001</v>
      </c>
      <c r="K32" s="8">
        <v>-57889.156378200001</v>
      </c>
      <c r="L32" s="8">
        <f t="shared" si="0"/>
        <v>915233.20844179997</v>
      </c>
      <c r="M32" s="8"/>
    </row>
    <row r="33" spans="2:13" x14ac:dyDescent="0.2">
      <c r="B33" s="24">
        <f t="shared" si="1"/>
        <v>24</v>
      </c>
      <c r="C33" s="5" t="s">
        <v>29</v>
      </c>
      <c r="D33" s="5" t="s">
        <v>118</v>
      </c>
      <c r="F33" s="8">
        <v>1618667.73</v>
      </c>
      <c r="G33" s="8"/>
      <c r="H33" s="8">
        <v>339920.22330000001</v>
      </c>
      <c r="I33" s="8">
        <v>82552.054229999994</v>
      </c>
      <c r="J33" s="8">
        <v>51797.367360000004</v>
      </c>
      <c r="K33" s="8">
        <v>-28213.378533899995</v>
      </c>
      <c r="L33" s="8">
        <f t="shared" si="0"/>
        <v>446056.26635609998</v>
      </c>
      <c r="M33" s="8"/>
    </row>
    <row r="34" spans="2:13" x14ac:dyDescent="0.2">
      <c r="B34" s="24">
        <f t="shared" si="1"/>
        <v>25</v>
      </c>
      <c r="C34" s="5" t="s">
        <v>30</v>
      </c>
      <c r="D34" s="5" t="s">
        <v>118</v>
      </c>
      <c r="F34" s="8">
        <v>20985.16</v>
      </c>
      <c r="G34" s="8"/>
      <c r="H34" s="8">
        <v>4406.8836000000001</v>
      </c>
      <c r="I34" s="8">
        <v>1070.24316</v>
      </c>
      <c r="J34" s="8">
        <v>671.52512000000002</v>
      </c>
      <c r="K34" s="8">
        <v>-365.77133879999997</v>
      </c>
      <c r="L34" s="8">
        <f t="shared" si="0"/>
        <v>5782.8805412000002</v>
      </c>
      <c r="M34" s="8"/>
    </row>
    <row r="35" spans="2:13" x14ac:dyDescent="0.2">
      <c r="B35" s="24">
        <f t="shared" si="1"/>
        <v>26</v>
      </c>
      <c r="C35" s="5" t="s">
        <v>31</v>
      </c>
      <c r="D35" s="5" t="s">
        <v>118</v>
      </c>
      <c r="F35" s="8">
        <v>-1450621.6061463603</v>
      </c>
      <c r="G35" s="8"/>
      <c r="H35" s="8">
        <v>-304630.53729073564</v>
      </c>
      <c r="I35" s="8">
        <v>-73981.701913464363</v>
      </c>
      <c r="J35" s="8">
        <v>-46419.891396683532</v>
      </c>
      <c r="K35" s="8">
        <v>25284.334595131058</v>
      </c>
      <c r="L35" s="8">
        <f t="shared" si="0"/>
        <v>-399747.79600575246</v>
      </c>
      <c r="M35" s="8"/>
    </row>
    <row r="36" spans="2:13" x14ac:dyDescent="0.2">
      <c r="B36" s="24">
        <f t="shared" si="1"/>
        <v>27</v>
      </c>
      <c r="C36" s="5" t="s">
        <v>32</v>
      </c>
      <c r="D36" s="5" t="s">
        <v>118</v>
      </c>
      <c r="F36" s="8">
        <v>4368076.71</v>
      </c>
      <c r="G36" s="8"/>
      <c r="H36" s="8">
        <v>917296.1091</v>
      </c>
      <c r="I36" s="8">
        <v>222771.91220999998</v>
      </c>
      <c r="J36" s="8">
        <v>139778.45472000001</v>
      </c>
      <c r="K36" s="8">
        <v>-76135.577055300004</v>
      </c>
      <c r="L36" s="8">
        <f t="shared" si="0"/>
        <v>1203710.8989746999</v>
      </c>
      <c r="M36" s="8"/>
    </row>
    <row r="37" spans="2:13" x14ac:dyDescent="0.2">
      <c r="B37" s="24">
        <f t="shared" si="1"/>
        <v>28</v>
      </c>
      <c r="C37" s="5" t="s">
        <v>33</v>
      </c>
      <c r="D37" s="5" t="s">
        <v>118</v>
      </c>
      <c r="F37" s="8">
        <v>47799.03</v>
      </c>
      <c r="G37" s="8"/>
      <c r="H37" s="8">
        <v>10037.7963</v>
      </c>
      <c r="I37" s="8">
        <v>2437.7505299999998</v>
      </c>
      <c r="J37" s="8">
        <v>1529.5689600000001</v>
      </c>
      <c r="K37" s="8">
        <v>-833.13709289999997</v>
      </c>
      <c r="L37" s="8">
        <f t="shared" si="0"/>
        <v>13171.978697099999</v>
      </c>
      <c r="M37" s="8"/>
    </row>
    <row r="38" spans="2:13" x14ac:dyDescent="0.2">
      <c r="B38" s="24">
        <f t="shared" si="1"/>
        <v>29</v>
      </c>
      <c r="C38" s="5" t="s">
        <v>34</v>
      </c>
      <c r="D38" s="5" t="s">
        <v>118</v>
      </c>
      <c r="F38" s="8">
        <v>1228878.52</v>
      </c>
      <c r="G38" s="8"/>
      <c r="H38" s="8">
        <v>258064.48919999998</v>
      </c>
      <c r="I38" s="8">
        <v>62672.804519999998</v>
      </c>
      <c r="J38" s="8">
        <v>39324.112639999999</v>
      </c>
      <c r="K38" s="8">
        <v>-21419.3526036</v>
      </c>
      <c r="L38" s="8">
        <f t="shared" si="0"/>
        <v>338642.05375639995</v>
      </c>
      <c r="M38" s="8"/>
    </row>
    <row r="39" spans="2:13" x14ac:dyDescent="0.2">
      <c r="B39" s="24">
        <f t="shared" si="1"/>
        <v>30</v>
      </c>
      <c r="C39" s="5" t="s">
        <v>35</v>
      </c>
      <c r="D39" s="5" t="s">
        <v>35</v>
      </c>
      <c r="F39" s="8">
        <v>1781510.76</v>
      </c>
      <c r="G39" s="8"/>
      <c r="H39" s="8">
        <v>374117.25959999999</v>
      </c>
      <c r="I39" s="8">
        <v>90857.048759999991</v>
      </c>
      <c r="J39" s="8">
        <v>57008.344320000004</v>
      </c>
      <c r="K39" s="8">
        <v>-31051.732546800002</v>
      </c>
      <c r="L39" s="8">
        <f t="shared" si="0"/>
        <v>490930.92013319995</v>
      </c>
      <c r="M39" s="8"/>
    </row>
    <row r="40" spans="2:13" x14ac:dyDescent="0.2">
      <c r="B40" s="24">
        <f t="shared" si="1"/>
        <v>31</v>
      </c>
      <c r="C40" s="5" t="s">
        <v>36</v>
      </c>
      <c r="D40" s="5" t="s">
        <v>119</v>
      </c>
      <c r="F40" s="8">
        <v>278520.96518987342</v>
      </c>
      <c r="G40" s="8"/>
      <c r="H40" s="25"/>
      <c r="I40" s="25"/>
      <c r="J40" s="8">
        <v>8912.67088607595</v>
      </c>
      <c r="K40" s="8">
        <v>-1871.6608860759495</v>
      </c>
      <c r="L40" s="8">
        <f t="shared" si="0"/>
        <v>7041.01</v>
      </c>
      <c r="M40" s="8"/>
    </row>
    <row r="41" spans="2:13" x14ac:dyDescent="0.2">
      <c r="B41" s="24">
        <f t="shared" si="1"/>
        <v>32</v>
      </c>
      <c r="C41" s="5" t="s">
        <v>37</v>
      </c>
      <c r="D41" s="5" t="s">
        <v>119</v>
      </c>
      <c r="F41" s="8">
        <v>278520.97294614051</v>
      </c>
      <c r="G41" s="8"/>
      <c r="H41" s="25"/>
      <c r="I41" s="8">
        <v>14204.569620253165</v>
      </c>
      <c r="J41" s="25"/>
      <c r="K41" s="8">
        <v>-2982.9596202531648</v>
      </c>
      <c r="L41" s="8">
        <f t="shared" si="0"/>
        <v>11221.61</v>
      </c>
      <c r="M41" s="8"/>
    </row>
    <row r="42" spans="2:13" x14ac:dyDescent="0.2">
      <c r="B42" s="24">
        <f t="shared" si="1"/>
        <v>33</v>
      </c>
      <c r="C42" s="5" t="s">
        <v>38</v>
      </c>
      <c r="D42" s="5" t="s">
        <v>120</v>
      </c>
      <c r="F42" s="8">
        <v>295915.11541325389</v>
      </c>
      <c r="G42" s="8"/>
      <c r="H42" s="25"/>
      <c r="I42" s="8">
        <v>15091.670886075948</v>
      </c>
      <c r="J42" s="25"/>
      <c r="K42" s="8">
        <v>-3169.250886075949</v>
      </c>
      <c r="L42" s="8">
        <f t="shared" si="0"/>
        <v>11922.419999999998</v>
      </c>
      <c r="M42" s="8"/>
    </row>
    <row r="43" spans="2:13" x14ac:dyDescent="0.2">
      <c r="B43" s="24">
        <f t="shared" si="1"/>
        <v>34</v>
      </c>
      <c r="C43" s="5" t="s">
        <v>39</v>
      </c>
      <c r="D43" s="5" t="s">
        <v>39</v>
      </c>
      <c r="F43" s="8">
        <v>0</v>
      </c>
      <c r="G43" s="8"/>
      <c r="H43" s="8">
        <v>0</v>
      </c>
      <c r="I43" s="25"/>
      <c r="J43" s="25"/>
      <c r="K43" s="8">
        <v>0</v>
      </c>
      <c r="L43" s="8">
        <f t="shared" si="0"/>
        <v>0</v>
      </c>
      <c r="M43" s="8"/>
    </row>
    <row r="44" spans="2:13" x14ac:dyDescent="0.2">
      <c r="B44" s="24">
        <f t="shared" si="1"/>
        <v>35</v>
      </c>
      <c r="C44" s="5" t="s">
        <v>41</v>
      </c>
      <c r="D44" s="5" t="s">
        <v>40</v>
      </c>
      <c r="F44" s="8">
        <v>64196981.357882611</v>
      </c>
      <c r="G44" s="8"/>
      <c r="H44" s="25"/>
      <c r="I44" s="25"/>
      <c r="J44" s="8">
        <v>5296250.9620253155</v>
      </c>
      <c r="K44" s="8">
        <v>-1112212.7020253162</v>
      </c>
      <c r="L44" s="8">
        <f t="shared" si="0"/>
        <v>4184038.2599999993</v>
      </c>
      <c r="M44" s="8"/>
    </row>
    <row r="45" spans="2:13" x14ac:dyDescent="0.2">
      <c r="B45" s="24">
        <f t="shared" si="1"/>
        <v>36</v>
      </c>
      <c r="C45" s="5" t="s">
        <v>42</v>
      </c>
      <c r="D45" s="5" t="s">
        <v>40</v>
      </c>
      <c r="F45" s="8">
        <v>222463911.88880616</v>
      </c>
      <c r="G45" s="8"/>
      <c r="H45" s="25"/>
      <c r="I45" s="8">
        <v>11345659.506329114</v>
      </c>
      <c r="J45" s="25"/>
      <c r="K45" s="8">
        <v>-2382588.4963291138</v>
      </c>
      <c r="L45" s="8">
        <f t="shared" si="0"/>
        <v>8963071.0099999998</v>
      </c>
      <c r="M45" s="8"/>
    </row>
    <row r="46" spans="2:13" x14ac:dyDescent="0.2">
      <c r="B46" s="24">
        <f t="shared" si="1"/>
        <v>37</v>
      </c>
      <c r="C46" s="5" t="s">
        <v>43</v>
      </c>
      <c r="D46" s="5" t="s">
        <v>121</v>
      </c>
      <c r="F46" s="8">
        <v>1674040</v>
      </c>
      <c r="G46" s="8"/>
      <c r="H46" s="8">
        <v>351548.39999999997</v>
      </c>
      <c r="I46" s="8">
        <v>85376.04</v>
      </c>
      <c r="J46" s="8">
        <v>53569.279999999999</v>
      </c>
      <c r="K46" s="8">
        <v>-29178.517200000002</v>
      </c>
      <c r="L46" s="8">
        <f t="shared" si="0"/>
        <v>461315.20279999997</v>
      </c>
      <c r="M46" s="8"/>
    </row>
    <row r="47" spans="2:13" x14ac:dyDescent="0.2">
      <c r="B47" s="24">
        <f t="shared" si="1"/>
        <v>38</v>
      </c>
      <c r="C47" s="5" t="s">
        <v>44</v>
      </c>
      <c r="D47" s="5" t="s">
        <v>44</v>
      </c>
      <c r="F47" s="8">
        <v>-117590</v>
      </c>
      <c r="G47" s="8"/>
      <c r="H47" s="8">
        <v>-24693.899999999998</v>
      </c>
      <c r="I47" s="8">
        <v>-5997.0899999999992</v>
      </c>
      <c r="J47" s="8">
        <v>-3762.88</v>
      </c>
      <c r="K47" s="8">
        <v>2049.5936999999999</v>
      </c>
      <c r="L47" s="8">
        <f t="shared" si="0"/>
        <v>-32404.276299999994</v>
      </c>
      <c r="M47" s="8"/>
    </row>
    <row r="48" spans="2:13" x14ac:dyDescent="0.2">
      <c r="B48" s="24">
        <f t="shared" si="1"/>
        <v>39</v>
      </c>
      <c r="C48" s="5" t="s">
        <v>45</v>
      </c>
      <c r="D48" s="5" t="s">
        <v>45</v>
      </c>
      <c r="F48" s="8">
        <v>713945792.98139203</v>
      </c>
      <c r="G48" s="8"/>
      <c r="H48" s="8">
        <v>149928616.52609232</v>
      </c>
      <c r="I48" s="8">
        <v>36411235.442050993</v>
      </c>
      <c r="J48" s="8">
        <v>22846265.375404544</v>
      </c>
      <c r="K48" s="8">
        <v>-12444075.171665663</v>
      </c>
      <c r="L48" s="8">
        <f t="shared" si="0"/>
        <v>196742042.17188218</v>
      </c>
      <c r="M48" s="8"/>
    </row>
    <row r="49" spans="2:17" x14ac:dyDescent="0.2">
      <c r="B49" s="6">
        <f t="shared" si="1"/>
        <v>40</v>
      </c>
      <c r="C49" s="4" t="s">
        <v>46</v>
      </c>
      <c r="F49" s="10">
        <f t="shared" ref="F49:L49" si="2">SUM(F10:F48)</f>
        <v>1373095650.5324836</v>
      </c>
      <c r="G49" s="10"/>
      <c r="H49" s="10">
        <f t="shared" si="2"/>
        <v>227972178.04877156</v>
      </c>
      <c r="I49" s="10">
        <f t="shared" si="2"/>
        <v>66739627.558679968</v>
      </c>
      <c r="J49" s="10">
        <f t="shared" si="2"/>
        <v>40043781.240343258</v>
      </c>
      <c r="K49" s="10">
        <f t="shared" si="2"/>
        <v>-22424515.847794876</v>
      </c>
      <c r="L49" s="10">
        <f t="shared" si="2"/>
        <v>312331070.99999994</v>
      </c>
      <c r="M49" s="8"/>
      <c r="N49" s="26">
        <v>312331071</v>
      </c>
      <c r="P49" s="27">
        <f>L49-N49</f>
        <v>0</v>
      </c>
    </row>
    <row r="50" spans="2:17" x14ac:dyDescent="0.2">
      <c r="F50" s="8"/>
      <c r="G50" s="8"/>
      <c r="H50" s="8"/>
      <c r="I50" s="8"/>
      <c r="J50" s="8"/>
      <c r="K50" s="8"/>
      <c r="L50" s="8"/>
      <c r="M50" s="8"/>
      <c r="P50" s="11"/>
    </row>
    <row r="51" spans="2:17" x14ac:dyDescent="0.2">
      <c r="F51" s="8"/>
      <c r="G51" s="8"/>
      <c r="H51" s="8"/>
      <c r="I51" s="8"/>
      <c r="J51" s="8"/>
      <c r="K51" s="8"/>
      <c r="L51" s="8"/>
      <c r="M51" s="8"/>
    </row>
    <row r="52" spans="2:17" x14ac:dyDescent="0.2">
      <c r="C52" s="23" t="s">
        <v>47</v>
      </c>
      <c r="F52" s="8"/>
      <c r="G52" s="8"/>
      <c r="H52" s="8"/>
      <c r="I52" s="8"/>
      <c r="J52" s="8"/>
      <c r="K52" s="8"/>
      <c r="L52" s="8"/>
      <c r="M52" s="8"/>
    </row>
    <row r="53" spans="2:17" x14ac:dyDescent="0.2">
      <c r="B53" s="24">
        <f>B49+1</f>
        <v>41</v>
      </c>
      <c r="C53" s="5" t="s">
        <v>48</v>
      </c>
      <c r="D53" s="5" t="s">
        <v>49</v>
      </c>
      <c r="F53" s="7">
        <v>-4687069595.3300018</v>
      </c>
      <c r="G53" s="7"/>
      <c r="H53" s="7">
        <v>-984284615.01930034</v>
      </c>
      <c r="I53" s="9"/>
      <c r="J53" s="9"/>
      <c r="K53" s="9"/>
      <c r="L53" s="7">
        <f>SUM(H53:K53)</f>
        <v>-984284615.01930034</v>
      </c>
      <c r="M53" s="8"/>
      <c r="N53" s="12"/>
      <c r="Q53" s="8"/>
    </row>
    <row r="54" spans="2:17" x14ac:dyDescent="0.2">
      <c r="B54" s="24">
        <f t="shared" ref="B54:B68" si="3">B53+1</f>
        <v>42</v>
      </c>
      <c r="C54" s="5" t="s">
        <v>50</v>
      </c>
      <c r="D54" s="5" t="s">
        <v>51</v>
      </c>
      <c r="F54" s="8">
        <v>182049768.62999997</v>
      </c>
      <c r="G54" s="8"/>
      <c r="H54" s="8">
        <v>38230451.412299991</v>
      </c>
      <c r="I54" s="25"/>
      <c r="J54" s="25"/>
      <c r="K54" s="25"/>
      <c r="L54" s="8">
        <f t="shared" ref="L54:L59" si="4">SUM(H54:K54)</f>
        <v>38230451.412299991</v>
      </c>
      <c r="M54" s="8"/>
      <c r="N54" s="12"/>
      <c r="Q54" s="8"/>
    </row>
    <row r="55" spans="2:17" x14ac:dyDescent="0.2">
      <c r="B55" s="24">
        <f t="shared" si="3"/>
        <v>43</v>
      </c>
      <c r="C55" s="5" t="s">
        <v>52</v>
      </c>
      <c r="D55" s="5" t="s">
        <v>53</v>
      </c>
      <c r="F55" s="8">
        <v>-103972733.00999999</v>
      </c>
      <c r="G55" s="8"/>
      <c r="H55" s="8">
        <v>-21834273.932099998</v>
      </c>
      <c r="I55" s="25"/>
      <c r="J55" s="25"/>
      <c r="K55" s="25"/>
      <c r="L55" s="8">
        <f t="shared" si="4"/>
        <v>-21834273.932099998</v>
      </c>
      <c r="M55" s="8"/>
      <c r="N55" s="12"/>
      <c r="Q55" s="8"/>
    </row>
    <row r="56" spans="2:17" x14ac:dyDescent="0.2">
      <c r="B56" s="24">
        <f t="shared" si="3"/>
        <v>44</v>
      </c>
      <c r="C56" s="5" t="s">
        <v>54</v>
      </c>
      <c r="D56" s="5" t="s">
        <v>55</v>
      </c>
      <c r="F56" s="8">
        <v>-226105246.99000001</v>
      </c>
      <c r="G56" s="8"/>
      <c r="H56" s="8">
        <v>-47482101.867899999</v>
      </c>
      <c r="I56" s="25"/>
      <c r="J56" s="25"/>
      <c r="K56" s="25"/>
      <c r="L56" s="8">
        <f t="shared" si="4"/>
        <v>-47482101.867899999</v>
      </c>
      <c r="M56" s="8"/>
      <c r="N56" s="12"/>
      <c r="Q56" s="8"/>
    </row>
    <row r="57" spans="2:17" x14ac:dyDescent="0.2">
      <c r="B57" s="24">
        <f t="shared" si="3"/>
        <v>45</v>
      </c>
      <c r="C57" s="5" t="s">
        <v>56</v>
      </c>
      <c r="D57" s="5" t="s">
        <v>49</v>
      </c>
      <c r="F57" s="8">
        <v>-45766872.232680097</v>
      </c>
      <c r="G57" s="8"/>
      <c r="H57" s="8">
        <v>-9611043.1688628197</v>
      </c>
      <c r="I57" s="25"/>
      <c r="J57" s="25"/>
      <c r="K57" s="25"/>
      <c r="L57" s="8">
        <f t="shared" si="4"/>
        <v>-9611043.1688628197</v>
      </c>
      <c r="M57" s="8"/>
      <c r="N57" s="12"/>
      <c r="P57" s="11"/>
      <c r="Q57" s="8"/>
    </row>
    <row r="58" spans="2:17" x14ac:dyDescent="0.2">
      <c r="B58" s="24">
        <f t="shared" si="3"/>
        <v>46</v>
      </c>
      <c r="C58" s="5" t="s">
        <v>57</v>
      </c>
      <c r="D58" s="5" t="s">
        <v>49</v>
      </c>
      <c r="F58" s="8">
        <v>28090990</v>
      </c>
      <c r="G58" s="8"/>
      <c r="H58" s="8">
        <v>5899107.8999999994</v>
      </c>
      <c r="I58" s="25"/>
      <c r="J58" s="25"/>
      <c r="K58" s="25"/>
      <c r="L58" s="8">
        <f t="shared" si="4"/>
        <v>5899107.8999999994</v>
      </c>
      <c r="M58" s="8"/>
      <c r="N58" s="12"/>
      <c r="Q58" s="8"/>
    </row>
    <row r="59" spans="2:17" x14ac:dyDescent="0.2">
      <c r="B59" s="24">
        <f t="shared" si="3"/>
        <v>47</v>
      </c>
      <c r="C59" s="5" t="s">
        <v>58</v>
      </c>
      <c r="D59" s="5" t="s">
        <v>53</v>
      </c>
      <c r="F59" s="8">
        <v>-37562791</v>
      </c>
      <c r="G59" s="8"/>
      <c r="H59" s="8">
        <v>-7888186.1099999994</v>
      </c>
      <c r="I59" s="25"/>
      <c r="J59" s="25"/>
      <c r="K59" s="25"/>
      <c r="L59" s="8">
        <f t="shared" si="4"/>
        <v>-7888186.1099999994</v>
      </c>
      <c r="M59" s="8"/>
      <c r="N59" s="12"/>
      <c r="Q59" s="8"/>
    </row>
    <row r="60" spans="2:17" x14ac:dyDescent="0.2">
      <c r="F60" s="8"/>
      <c r="G60" s="8"/>
      <c r="H60" s="8"/>
      <c r="I60" s="8"/>
      <c r="J60" s="8"/>
      <c r="K60" s="8"/>
      <c r="L60" s="8"/>
      <c r="M60" s="8"/>
      <c r="Q60" s="8"/>
    </row>
    <row r="61" spans="2:17" x14ac:dyDescent="0.2">
      <c r="B61" s="24">
        <f>B59+1</f>
        <v>48</v>
      </c>
      <c r="C61" s="5" t="s">
        <v>59</v>
      </c>
      <c r="D61" s="5" t="s">
        <v>49</v>
      </c>
      <c r="F61" s="8">
        <v>-2830911885.5199981</v>
      </c>
      <c r="G61" s="8"/>
      <c r="H61" s="25"/>
      <c r="I61" s="8">
        <v>-144376506.16151989</v>
      </c>
      <c r="J61" s="25"/>
      <c r="K61" s="8">
        <v>30319066.293919176</v>
      </c>
      <c r="L61" s="8">
        <f t="shared" ref="L61:L67" si="5">SUM(H61:K61)</f>
        <v>-114057439.86760071</v>
      </c>
      <c r="M61" s="8"/>
      <c r="N61" s="12"/>
      <c r="Q61" s="8"/>
    </row>
    <row r="62" spans="2:17" x14ac:dyDescent="0.2">
      <c r="B62" s="24">
        <f t="shared" si="3"/>
        <v>49</v>
      </c>
      <c r="C62" s="5" t="s">
        <v>60</v>
      </c>
      <c r="D62" s="5" t="s">
        <v>51</v>
      </c>
      <c r="F62" s="8">
        <v>200380305.19999999</v>
      </c>
      <c r="G62" s="8"/>
      <c r="H62" s="25"/>
      <c r="I62" s="8">
        <v>10219395.565199999</v>
      </c>
      <c r="J62" s="25"/>
      <c r="K62" s="8">
        <v>-2146073.0686919997</v>
      </c>
      <c r="L62" s="8">
        <f t="shared" si="5"/>
        <v>8073322.4965079995</v>
      </c>
      <c r="M62" s="8"/>
      <c r="N62" s="12"/>
      <c r="Q62" s="8"/>
    </row>
    <row r="63" spans="2:17" x14ac:dyDescent="0.2">
      <c r="B63" s="24">
        <f t="shared" si="3"/>
        <v>50</v>
      </c>
      <c r="C63" s="5" t="s">
        <v>61</v>
      </c>
      <c r="D63" s="5" t="s">
        <v>53</v>
      </c>
      <c r="F63" s="8">
        <v>-103972733.00999999</v>
      </c>
      <c r="G63" s="8"/>
      <c r="H63" s="25"/>
      <c r="I63" s="8">
        <v>-5302609.3835099991</v>
      </c>
      <c r="J63" s="25"/>
      <c r="K63" s="8">
        <v>1113547.9705370998</v>
      </c>
      <c r="L63" s="8">
        <f t="shared" si="5"/>
        <v>-4189061.4129728992</v>
      </c>
      <c r="M63" s="8"/>
      <c r="N63" s="12"/>
      <c r="Q63" s="8"/>
    </row>
    <row r="64" spans="2:17" x14ac:dyDescent="0.2">
      <c r="B64" s="24">
        <f t="shared" si="3"/>
        <v>51</v>
      </c>
      <c r="C64" s="5" t="s">
        <v>62</v>
      </c>
      <c r="D64" s="5" t="s">
        <v>55</v>
      </c>
      <c r="F64" s="8">
        <v>-226100218.16999999</v>
      </c>
      <c r="G64" s="8"/>
      <c r="H64" s="25"/>
      <c r="I64" s="8">
        <v>-11531111.126669999</v>
      </c>
      <c r="J64" s="25"/>
      <c r="K64" s="8">
        <v>2421533.3366006999</v>
      </c>
      <c r="L64" s="8">
        <f t="shared" si="5"/>
        <v>-9109577.7900692988</v>
      </c>
      <c r="M64" s="8"/>
      <c r="N64" s="12"/>
      <c r="Q64" s="8"/>
    </row>
    <row r="65" spans="2:17" x14ac:dyDescent="0.2">
      <c r="B65" s="24">
        <f t="shared" si="3"/>
        <v>52</v>
      </c>
      <c r="C65" s="5" t="s">
        <v>63</v>
      </c>
      <c r="D65" s="5" t="s">
        <v>49</v>
      </c>
      <c r="F65" s="8">
        <v>-57983323.232680097</v>
      </c>
      <c r="G65" s="8"/>
      <c r="H65" s="25"/>
      <c r="I65" s="8">
        <v>-2957149.4848666848</v>
      </c>
      <c r="J65" s="25"/>
      <c r="K65" s="8">
        <v>621001.39182200376</v>
      </c>
      <c r="L65" s="8">
        <f t="shared" si="5"/>
        <v>-2336148.093044681</v>
      </c>
      <c r="M65" s="8"/>
      <c r="N65" s="12"/>
      <c r="P65" s="11"/>
      <c r="Q65" s="8"/>
    </row>
    <row r="66" spans="2:17" x14ac:dyDescent="0.2">
      <c r="B66" s="24">
        <f t="shared" si="3"/>
        <v>53</v>
      </c>
      <c r="C66" s="5" t="s">
        <v>64</v>
      </c>
      <c r="D66" s="5" t="s">
        <v>49</v>
      </c>
      <c r="F66" s="8">
        <v>28090990</v>
      </c>
      <c r="G66" s="8"/>
      <c r="H66" s="25"/>
      <c r="I66" s="8">
        <v>1432640.49</v>
      </c>
      <c r="J66" s="25"/>
      <c r="K66" s="8">
        <v>-300854.50289999996</v>
      </c>
      <c r="L66" s="8">
        <f t="shared" si="5"/>
        <v>1131785.9871</v>
      </c>
      <c r="M66" s="8"/>
      <c r="N66" s="12"/>
      <c r="Q66" s="8"/>
    </row>
    <row r="67" spans="2:17" x14ac:dyDescent="0.2">
      <c r="B67" s="24">
        <f t="shared" si="3"/>
        <v>54</v>
      </c>
      <c r="C67" s="5" t="s">
        <v>65</v>
      </c>
      <c r="D67" s="5" t="s">
        <v>53</v>
      </c>
      <c r="F67" s="8">
        <v>-37562791</v>
      </c>
      <c r="G67" s="8"/>
      <c r="H67" s="25"/>
      <c r="I67" s="8">
        <v>-1915702.3409999998</v>
      </c>
      <c r="J67" s="25"/>
      <c r="K67" s="8">
        <v>402297.49160999997</v>
      </c>
      <c r="L67" s="8">
        <f t="shared" si="5"/>
        <v>-1513404.8493899999</v>
      </c>
      <c r="M67" s="8"/>
      <c r="N67" s="12"/>
      <c r="Q67" s="8"/>
    </row>
    <row r="68" spans="2:17" x14ac:dyDescent="0.2">
      <c r="B68" s="24">
        <f t="shared" si="3"/>
        <v>55</v>
      </c>
      <c r="C68" s="5" t="s">
        <v>66</v>
      </c>
      <c r="D68" s="5" t="s">
        <v>67</v>
      </c>
      <c r="F68" s="8">
        <v>1113245454</v>
      </c>
      <c r="G68" s="8"/>
      <c r="H68" s="25"/>
      <c r="I68" s="8">
        <v>56775518.153999999</v>
      </c>
      <c r="J68" s="25"/>
      <c r="K68" s="8">
        <v>-11922858.812339999</v>
      </c>
      <c r="L68" s="8">
        <f t="shared" ref="L68" si="6">SUM(H68:K68)</f>
        <v>44852659.34166</v>
      </c>
      <c r="M68" s="8"/>
    </row>
    <row r="69" spans="2:17" x14ac:dyDescent="0.2">
      <c r="F69" s="8"/>
      <c r="G69" s="8"/>
      <c r="H69" s="8"/>
      <c r="I69" s="8"/>
      <c r="J69" s="8"/>
      <c r="K69" s="8"/>
      <c r="L69" s="8"/>
      <c r="M69" s="8"/>
    </row>
    <row r="70" spans="2:17" x14ac:dyDescent="0.2">
      <c r="B70" s="24">
        <f>B68+1</f>
        <v>56</v>
      </c>
      <c r="C70" s="5" t="s">
        <v>68</v>
      </c>
      <c r="D70" s="5" t="s">
        <v>49</v>
      </c>
      <c r="F70" s="8">
        <v>-3956859992.7199984</v>
      </c>
      <c r="G70" s="8"/>
      <c r="H70" s="25"/>
      <c r="I70" s="25"/>
      <c r="J70" s="8">
        <v>-126619519.76703995</v>
      </c>
      <c r="K70" s="8">
        <v>26590099.151078388</v>
      </c>
      <c r="L70" s="8">
        <f t="shared" ref="L70:L76" si="7">SUM(H70:K70)</f>
        <v>-100029420.61596157</v>
      </c>
      <c r="M70" s="8"/>
      <c r="N70" s="12"/>
      <c r="P70" s="11"/>
      <c r="Q70" s="8"/>
    </row>
    <row r="71" spans="2:17" x14ac:dyDescent="0.2">
      <c r="B71" s="24">
        <f t="shared" ref="B71:B77" si="8">B70+1</f>
        <v>57</v>
      </c>
      <c r="C71" s="5" t="s">
        <v>69</v>
      </c>
      <c r="D71" s="5" t="s">
        <v>51</v>
      </c>
      <c r="F71" s="8">
        <v>200509777.55000001</v>
      </c>
      <c r="G71" s="8"/>
      <c r="H71" s="25"/>
      <c r="I71" s="25"/>
      <c r="J71" s="8">
        <v>6416312.8816000009</v>
      </c>
      <c r="K71" s="8">
        <v>-1347425.7051360002</v>
      </c>
      <c r="L71" s="8">
        <f t="shared" si="7"/>
        <v>5068887.1764640007</v>
      </c>
      <c r="M71" s="8"/>
      <c r="N71" s="12"/>
      <c r="Q71" s="8"/>
    </row>
    <row r="72" spans="2:17" x14ac:dyDescent="0.2">
      <c r="B72" s="24">
        <f t="shared" si="8"/>
        <v>58</v>
      </c>
      <c r="C72" s="5" t="s">
        <v>70</v>
      </c>
      <c r="D72" s="5" t="s">
        <v>53</v>
      </c>
      <c r="F72" s="8">
        <v>-103972733.00999999</v>
      </c>
      <c r="G72" s="8"/>
      <c r="H72" s="25"/>
      <c r="I72" s="25"/>
      <c r="J72" s="8">
        <v>-3327127.4563199999</v>
      </c>
      <c r="K72" s="8">
        <v>698696.76582719991</v>
      </c>
      <c r="L72" s="8">
        <f t="shared" si="7"/>
        <v>-2628430.6904928</v>
      </c>
      <c r="M72" s="8"/>
      <c r="N72" s="12"/>
      <c r="Q72" s="8"/>
    </row>
    <row r="73" spans="2:17" x14ac:dyDescent="0.2">
      <c r="B73" s="24">
        <f t="shared" si="8"/>
        <v>59</v>
      </c>
      <c r="C73" s="5" t="s">
        <v>71</v>
      </c>
      <c r="D73" s="5" t="s">
        <v>55</v>
      </c>
      <c r="F73" s="8">
        <v>-77618526.729999989</v>
      </c>
      <c r="G73" s="8"/>
      <c r="H73" s="25"/>
      <c r="I73" s="25"/>
      <c r="J73" s="8">
        <v>-2483792.8553599999</v>
      </c>
      <c r="K73" s="8">
        <v>521596.49962559994</v>
      </c>
      <c r="L73" s="8">
        <f t="shared" si="7"/>
        <v>-1962196.3557344</v>
      </c>
      <c r="M73" s="8"/>
      <c r="N73" s="12"/>
      <c r="Q73" s="8"/>
    </row>
    <row r="74" spans="2:17" x14ac:dyDescent="0.2">
      <c r="B74" s="24">
        <f t="shared" si="8"/>
        <v>60</v>
      </c>
      <c r="C74" s="5" t="s">
        <v>72</v>
      </c>
      <c r="D74" s="5" t="s">
        <v>49</v>
      </c>
      <c r="F74" s="8">
        <v>-57983323.232680097</v>
      </c>
      <c r="G74" s="8"/>
      <c r="H74" s="25"/>
      <c r="I74" s="25"/>
      <c r="J74" s="8">
        <v>-1855466.3434457632</v>
      </c>
      <c r="K74" s="8">
        <v>389647.93212361028</v>
      </c>
      <c r="L74" s="8">
        <f t="shared" si="7"/>
        <v>-1465818.4113221529</v>
      </c>
      <c r="M74" s="8"/>
      <c r="N74" s="12"/>
      <c r="P74" s="11"/>
      <c r="Q74" s="8"/>
    </row>
    <row r="75" spans="2:17" x14ac:dyDescent="0.2">
      <c r="B75" s="24">
        <f t="shared" si="8"/>
        <v>61</v>
      </c>
      <c r="C75" s="5" t="s">
        <v>73</v>
      </c>
      <c r="D75" s="5" t="s">
        <v>49</v>
      </c>
      <c r="F75" s="8">
        <v>28090990</v>
      </c>
      <c r="G75" s="8"/>
      <c r="H75" s="25"/>
      <c r="I75" s="25"/>
      <c r="J75" s="8">
        <v>898911.68</v>
      </c>
      <c r="K75" s="8">
        <v>-188771.4528</v>
      </c>
      <c r="L75" s="8">
        <f t="shared" si="7"/>
        <v>710140.22720000008</v>
      </c>
      <c r="M75" s="8"/>
      <c r="N75" s="12"/>
      <c r="Q75" s="8"/>
    </row>
    <row r="76" spans="2:17" x14ac:dyDescent="0.2">
      <c r="B76" s="24">
        <f t="shared" si="8"/>
        <v>62</v>
      </c>
      <c r="C76" s="5" t="s">
        <v>74</v>
      </c>
      <c r="D76" s="5" t="s">
        <v>53</v>
      </c>
      <c r="F76" s="8">
        <v>-37562791</v>
      </c>
      <c r="G76" s="8"/>
      <c r="H76" s="25"/>
      <c r="I76" s="25"/>
      <c r="J76" s="8">
        <v>-1202009.3119999999</v>
      </c>
      <c r="K76" s="8">
        <v>252421.95551999996</v>
      </c>
      <c r="L76" s="8">
        <f t="shared" si="7"/>
        <v>-949587.35647999996</v>
      </c>
      <c r="M76" s="8"/>
      <c r="N76" s="12"/>
      <c r="Q76" s="8"/>
    </row>
    <row r="77" spans="2:17" x14ac:dyDescent="0.2">
      <c r="B77" s="6">
        <f t="shared" si="8"/>
        <v>63</v>
      </c>
      <c r="C77" s="4" t="s">
        <v>75</v>
      </c>
      <c r="F77" s="10">
        <f>SUM(F53:F76)</f>
        <v>-10810547280.808041</v>
      </c>
      <c r="G77" s="10"/>
      <c r="H77" s="10">
        <f>SUM(H53:H76)</f>
        <v>-1026970660.7858633</v>
      </c>
      <c r="I77" s="10">
        <f>SUM(I53:I76)</f>
        <v>-97655524.288366541</v>
      </c>
      <c r="J77" s="10">
        <f>SUM(J53:J76)</f>
        <v>-128172691.17256571</v>
      </c>
      <c r="K77" s="10">
        <f>SUM(K53:K76)</f>
        <v>47423925.246795781</v>
      </c>
      <c r="L77" s="10">
        <f>SUM(L53:L76)</f>
        <v>-1205374951</v>
      </c>
      <c r="M77" s="8"/>
      <c r="N77" s="26">
        <v>-1205374951</v>
      </c>
      <c r="P77" s="27">
        <f>L77-N77</f>
        <v>0</v>
      </c>
    </row>
    <row r="78" spans="2:17" x14ac:dyDescent="0.2">
      <c r="F78" s="8"/>
      <c r="G78" s="8"/>
      <c r="H78" s="8"/>
      <c r="I78" s="8"/>
      <c r="J78" s="8"/>
      <c r="K78" s="8"/>
      <c r="L78" s="8"/>
      <c r="M78" s="8"/>
    </row>
    <row r="79" spans="2:17" x14ac:dyDescent="0.2">
      <c r="C79" s="4" t="s">
        <v>76</v>
      </c>
      <c r="F79" s="8"/>
      <c r="G79" s="8"/>
      <c r="H79" s="8"/>
      <c r="I79" s="8"/>
      <c r="J79" s="8"/>
      <c r="K79" s="8"/>
      <c r="L79" s="8"/>
      <c r="M79" s="8"/>
      <c r="P79" s="11"/>
    </row>
    <row r="80" spans="2:17" x14ac:dyDescent="0.2">
      <c r="B80" s="24">
        <f>B77+1</f>
        <v>64</v>
      </c>
      <c r="C80" s="5" t="s">
        <v>77</v>
      </c>
      <c r="D80" s="5" t="s">
        <v>78</v>
      </c>
      <c r="F80" s="7">
        <v>-1531531.1800000002</v>
      </c>
      <c r="G80" s="7"/>
      <c r="H80" s="7">
        <v>-321621.5478</v>
      </c>
      <c r="I80" s="7">
        <v>-78108.090179999999</v>
      </c>
      <c r="J80" s="7">
        <v>-49008.997760000006</v>
      </c>
      <c r="K80" s="7">
        <v>26694.588467399997</v>
      </c>
      <c r="L80" s="7">
        <f t="shared" ref="L80:L99" si="9">SUM(H80:K80)</f>
        <v>-422044.0472726</v>
      </c>
      <c r="M80" s="8"/>
    </row>
    <row r="81" spans="2:18" x14ac:dyDescent="0.2">
      <c r="B81" s="24">
        <f t="shared" ref="B81:B100" si="10">B80+1</f>
        <v>65</v>
      </c>
      <c r="C81" s="5" t="s">
        <v>79</v>
      </c>
      <c r="D81" s="5" t="s">
        <v>79</v>
      </c>
      <c r="F81" s="8">
        <v>-295850312.29000002</v>
      </c>
      <c r="G81" s="8"/>
      <c r="H81" s="8">
        <v>-62128565.580899999</v>
      </c>
      <c r="I81" s="8">
        <v>-15088365.926790001</v>
      </c>
      <c r="J81" s="8">
        <v>-9467209.993280001</v>
      </c>
      <c r="K81" s="8">
        <v>5156670.9432146996</v>
      </c>
      <c r="L81" s="8">
        <f t="shared" si="9"/>
        <v>-81527470.557755306</v>
      </c>
      <c r="M81" s="8"/>
    </row>
    <row r="82" spans="2:18" x14ac:dyDescent="0.2">
      <c r="B82" s="24">
        <f t="shared" si="10"/>
        <v>66</v>
      </c>
      <c r="C82" s="5" t="s">
        <v>80</v>
      </c>
      <c r="D82" s="5" t="s">
        <v>80</v>
      </c>
      <c r="F82" s="8">
        <v>-2036367.53</v>
      </c>
      <c r="G82" s="8"/>
      <c r="H82" s="8">
        <v>-427637.1813</v>
      </c>
      <c r="I82" s="8">
        <v>-103854.74403</v>
      </c>
      <c r="J82" s="8">
        <v>-65163.76096</v>
      </c>
      <c r="K82" s="8">
        <v>35493.886047899992</v>
      </c>
      <c r="L82" s="8">
        <f t="shared" si="9"/>
        <v>-561161.80024210003</v>
      </c>
      <c r="M82" s="8"/>
      <c r="O82" s="5" t="s">
        <v>135</v>
      </c>
      <c r="R82" s="5" t="s">
        <v>135</v>
      </c>
    </row>
    <row r="83" spans="2:18" x14ac:dyDescent="0.2">
      <c r="B83" s="24">
        <f t="shared" si="10"/>
        <v>67</v>
      </c>
      <c r="C83" s="5" t="s">
        <v>81</v>
      </c>
      <c r="D83" s="5" t="s">
        <v>122</v>
      </c>
      <c r="F83" s="8">
        <v>-26748953.165224031</v>
      </c>
      <c r="G83" s="8"/>
      <c r="H83" s="8">
        <v>-5617280.1646970464</v>
      </c>
      <c r="I83" s="8">
        <v>-1364196.6114264254</v>
      </c>
      <c r="J83" s="8">
        <v>-855966.50128716894</v>
      </c>
      <c r="K83" s="8">
        <v>466234.25366985484</v>
      </c>
      <c r="L83" s="8">
        <f t="shared" si="9"/>
        <v>-7371209.0237407852</v>
      </c>
      <c r="M83" s="8"/>
    </row>
    <row r="84" spans="2:18" x14ac:dyDescent="0.2">
      <c r="B84" s="24">
        <f t="shared" si="10"/>
        <v>68</v>
      </c>
      <c r="C84" s="5" t="s">
        <v>82</v>
      </c>
      <c r="D84" s="5" t="s">
        <v>123</v>
      </c>
      <c r="F84" s="8">
        <v>-318720.32</v>
      </c>
      <c r="G84" s="8"/>
      <c r="H84" s="8">
        <v>-66931.267200000002</v>
      </c>
      <c r="I84" s="8">
        <v>-16254.73632</v>
      </c>
      <c r="J84" s="8">
        <v>-10199.05024</v>
      </c>
      <c r="K84" s="8">
        <v>5555.2951776</v>
      </c>
      <c r="L84" s="8">
        <f t="shared" si="9"/>
        <v>-87829.758582399998</v>
      </c>
      <c r="M84" s="8"/>
    </row>
    <row r="85" spans="2:18" x14ac:dyDescent="0.2">
      <c r="B85" s="24">
        <f t="shared" si="10"/>
        <v>69</v>
      </c>
      <c r="C85" s="5" t="s">
        <v>83</v>
      </c>
      <c r="D85" s="5" t="s">
        <v>20</v>
      </c>
      <c r="F85" s="8">
        <v>-1964928.36</v>
      </c>
      <c r="G85" s="8"/>
      <c r="H85" s="8">
        <v>-412634.95559999999</v>
      </c>
      <c r="I85" s="8">
        <v>-100211.34636</v>
      </c>
      <c r="J85" s="8">
        <v>-62877.707520000004</v>
      </c>
      <c r="K85" s="8">
        <v>34248.701314799997</v>
      </c>
      <c r="L85" s="8">
        <f t="shared" si="9"/>
        <v>-541475.30816520005</v>
      </c>
      <c r="M85" s="8"/>
    </row>
    <row r="86" spans="2:18" x14ac:dyDescent="0.2">
      <c r="B86" s="24">
        <f t="shared" si="10"/>
        <v>70</v>
      </c>
      <c r="C86" s="5" t="s">
        <v>84</v>
      </c>
      <c r="D86" s="5" t="s">
        <v>123</v>
      </c>
      <c r="F86" s="8">
        <v>-166462550.50999999</v>
      </c>
      <c r="G86" s="8"/>
      <c r="H86" s="8">
        <v>-34957135.607099995</v>
      </c>
      <c r="I86" s="8">
        <v>-8489590.0760099981</v>
      </c>
      <c r="J86" s="8">
        <v>-5326801.61632</v>
      </c>
      <c r="K86" s="8">
        <v>2901442.2553892997</v>
      </c>
      <c r="L86" s="8">
        <f t="shared" si="9"/>
        <v>-45872085.044040687</v>
      </c>
      <c r="M86" s="8"/>
    </row>
    <row r="87" spans="2:18" x14ac:dyDescent="0.2">
      <c r="B87" s="24">
        <f t="shared" si="10"/>
        <v>71</v>
      </c>
      <c r="C87" s="5" t="s">
        <v>85</v>
      </c>
      <c r="D87" s="5" t="s">
        <v>123</v>
      </c>
      <c r="F87" s="8">
        <v>-23820895.719999999</v>
      </c>
      <c r="G87" s="8"/>
      <c r="H87" s="8">
        <v>-5002388.1011999995</v>
      </c>
      <c r="I87" s="8">
        <v>-1214865.6817199998</v>
      </c>
      <c r="J87" s="8">
        <v>-762268.66304000001</v>
      </c>
      <c r="K87" s="8">
        <v>415198.21239959996</v>
      </c>
      <c r="L87" s="8">
        <f t="shared" si="9"/>
        <v>-6564324.2335603992</v>
      </c>
      <c r="M87" s="8"/>
    </row>
    <row r="88" spans="2:18" x14ac:dyDescent="0.2">
      <c r="B88" s="24">
        <f t="shared" si="10"/>
        <v>72</v>
      </c>
      <c r="C88" s="5" t="s">
        <v>86</v>
      </c>
      <c r="D88" s="5" t="s">
        <v>123</v>
      </c>
      <c r="F88" s="8">
        <v>-126287606.48</v>
      </c>
      <c r="G88" s="8"/>
      <c r="H88" s="8">
        <v>-26520397.360799998</v>
      </c>
      <c r="I88" s="8">
        <v>-6440667.9304799996</v>
      </c>
      <c r="J88" s="8">
        <v>-4041203.4073600001</v>
      </c>
      <c r="K88" s="8">
        <v>2201192.9809463997</v>
      </c>
      <c r="L88" s="8">
        <f t="shared" si="9"/>
        <v>-34801075.717693597</v>
      </c>
      <c r="M88" s="8"/>
    </row>
    <row r="89" spans="2:18" x14ac:dyDescent="0.2">
      <c r="B89" s="24">
        <f t="shared" si="10"/>
        <v>73</v>
      </c>
      <c r="C89" s="5" t="s">
        <v>87</v>
      </c>
      <c r="D89" s="5" t="s">
        <v>123</v>
      </c>
      <c r="F89" s="8">
        <v>-28379260.859999999</v>
      </c>
      <c r="G89" s="8"/>
      <c r="H89" s="8">
        <v>-5959644.7805999992</v>
      </c>
      <c r="I89" s="8">
        <v>-1447342.3038599999</v>
      </c>
      <c r="J89" s="8">
        <v>-908136.34751999995</v>
      </c>
      <c r="K89" s="8">
        <v>494650.51678979991</v>
      </c>
      <c r="L89" s="8">
        <f t="shared" si="9"/>
        <v>-7820472.9151902003</v>
      </c>
      <c r="M89" s="8"/>
    </row>
    <row r="90" spans="2:18" x14ac:dyDescent="0.2">
      <c r="B90" s="24">
        <f t="shared" si="10"/>
        <v>74</v>
      </c>
      <c r="C90" s="5" t="s">
        <v>88</v>
      </c>
      <c r="D90" s="5" t="s">
        <v>123</v>
      </c>
      <c r="F90" s="8">
        <v>-13976420.48</v>
      </c>
      <c r="G90" s="8"/>
      <c r="H90" s="8">
        <v>-2935048.3007999999</v>
      </c>
      <c r="I90" s="8">
        <v>-712797.44447999995</v>
      </c>
      <c r="J90" s="8">
        <v>-447245.45536000002</v>
      </c>
      <c r="K90" s="8">
        <v>243609.0089664</v>
      </c>
      <c r="L90" s="8">
        <f t="shared" si="9"/>
        <v>-3851482.1916736001</v>
      </c>
      <c r="M90" s="8"/>
    </row>
    <row r="91" spans="2:18" x14ac:dyDescent="0.2">
      <c r="B91" s="24">
        <f t="shared" si="10"/>
        <v>75</v>
      </c>
      <c r="C91" s="5" t="s">
        <v>89</v>
      </c>
      <c r="D91" s="5" t="s">
        <v>123</v>
      </c>
      <c r="F91" s="8">
        <v>-1133928</v>
      </c>
      <c r="G91" s="8"/>
      <c r="H91" s="8">
        <v>-238124.88</v>
      </c>
      <c r="I91" s="8">
        <v>-57830.327999999994</v>
      </c>
      <c r="J91" s="8">
        <v>-36285.696000000004</v>
      </c>
      <c r="K91" s="8">
        <v>19764.365040000001</v>
      </c>
      <c r="L91" s="8">
        <f t="shared" si="9"/>
        <v>-312476.53895999998</v>
      </c>
      <c r="M91" s="8"/>
    </row>
    <row r="92" spans="2:18" x14ac:dyDescent="0.2">
      <c r="B92" s="24">
        <f t="shared" si="10"/>
        <v>76</v>
      </c>
      <c r="C92" s="5" t="s">
        <v>90</v>
      </c>
      <c r="D92" s="5" t="s">
        <v>124</v>
      </c>
      <c r="F92" s="8">
        <v>-1110699</v>
      </c>
      <c r="G92" s="8"/>
      <c r="H92" s="8">
        <v>-233246.78999999998</v>
      </c>
      <c r="I92" s="8">
        <v>-56645.648999999998</v>
      </c>
      <c r="J92" s="8">
        <v>-35542.368000000002</v>
      </c>
      <c r="K92" s="8">
        <v>19359.483569999997</v>
      </c>
      <c r="L92" s="8">
        <f t="shared" si="9"/>
        <v>-306075.32342999999</v>
      </c>
      <c r="M92" s="8"/>
    </row>
    <row r="93" spans="2:18" x14ac:dyDescent="0.2">
      <c r="B93" s="24">
        <f t="shared" si="10"/>
        <v>77</v>
      </c>
      <c r="C93" s="5" t="s">
        <v>91</v>
      </c>
      <c r="D93" s="5" t="s">
        <v>123</v>
      </c>
      <c r="F93" s="8">
        <v>-298745.12000000005</v>
      </c>
      <c r="G93" s="8"/>
      <c r="H93" s="8">
        <v>-62736.475200000008</v>
      </c>
      <c r="I93" s="8">
        <v>-15236.001120000003</v>
      </c>
      <c r="J93" s="8">
        <v>-9559.8438400000014</v>
      </c>
      <c r="K93" s="8">
        <v>5207.1274416000006</v>
      </c>
      <c r="L93" s="8">
        <f t="shared" si="9"/>
        <v>-82325.192718400023</v>
      </c>
      <c r="M93" s="8"/>
    </row>
    <row r="94" spans="2:18" x14ac:dyDescent="0.2">
      <c r="B94" s="24">
        <f t="shared" si="10"/>
        <v>78</v>
      </c>
      <c r="C94" s="5" t="s">
        <v>92</v>
      </c>
      <c r="D94" s="5" t="s">
        <v>123</v>
      </c>
      <c r="F94" s="8">
        <v>-79008700.670000002</v>
      </c>
      <c r="G94" s="8"/>
      <c r="H94" s="8">
        <v>-16591827.140699999</v>
      </c>
      <c r="I94" s="8">
        <v>-4029443.7341699996</v>
      </c>
      <c r="J94" s="8">
        <v>-2528278.4214400002</v>
      </c>
      <c r="K94" s="8">
        <v>1377121.6526780999</v>
      </c>
      <c r="L94" s="8">
        <f t="shared" si="9"/>
        <v>-21772427.643631902</v>
      </c>
      <c r="M94" s="8"/>
    </row>
    <row r="95" spans="2:18" x14ac:dyDescent="0.2">
      <c r="B95" s="24">
        <f t="shared" si="10"/>
        <v>79</v>
      </c>
      <c r="C95" s="5" t="s">
        <v>93</v>
      </c>
      <c r="D95" s="5" t="s">
        <v>123</v>
      </c>
      <c r="F95" s="8">
        <v>-55264718.409999996</v>
      </c>
      <c r="G95" s="8"/>
      <c r="H95" s="8">
        <v>-11605590.866099998</v>
      </c>
      <c r="I95" s="8">
        <v>-2818500.6389099997</v>
      </c>
      <c r="J95" s="8">
        <v>-1768470.9891199998</v>
      </c>
      <c r="K95" s="8">
        <v>963264.04188629985</v>
      </c>
      <c r="L95" s="8">
        <f t="shared" si="9"/>
        <v>-15229298.452243697</v>
      </c>
      <c r="M95" s="8"/>
    </row>
    <row r="96" spans="2:18" x14ac:dyDescent="0.2">
      <c r="B96" s="24">
        <f t="shared" si="10"/>
        <v>80</v>
      </c>
      <c r="C96" s="5" t="s">
        <v>94</v>
      </c>
      <c r="D96" s="5" t="s">
        <v>123</v>
      </c>
      <c r="F96" s="8">
        <v>3057788.5261463602</v>
      </c>
      <c r="G96" s="8"/>
      <c r="H96" s="8">
        <v>642135.5904907356</v>
      </c>
      <c r="I96" s="8">
        <v>155947.21483346436</v>
      </c>
      <c r="J96" s="8">
        <v>97849.232836683528</v>
      </c>
      <c r="K96" s="8">
        <v>-53297.254010731049</v>
      </c>
      <c r="L96" s="8">
        <f t="shared" si="9"/>
        <v>842634.78415015247</v>
      </c>
      <c r="M96" s="8"/>
    </row>
    <row r="97" spans="2:16" x14ac:dyDescent="0.2">
      <c r="B97" s="24">
        <f t="shared" si="10"/>
        <v>81</v>
      </c>
      <c r="C97" s="5" t="s">
        <v>95</v>
      </c>
      <c r="D97" s="5" t="s">
        <v>123</v>
      </c>
      <c r="F97" s="8">
        <v>-597293.22</v>
      </c>
      <c r="G97" s="8"/>
      <c r="H97" s="8">
        <v>-125431.5762</v>
      </c>
      <c r="I97" s="8">
        <v>-30461.954219999996</v>
      </c>
      <c r="J97" s="8">
        <v>-19113.383040000001</v>
      </c>
      <c r="K97" s="8">
        <v>10410.820824599999</v>
      </c>
      <c r="L97" s="8">
        <f t="shared" si="9"/>
        <v>-164596.09263540001</v>
      </c>
      <c r="M97" s="8"/>
    </row>
    <row r="98" spans="2:16" x14ac:dyDescent="0.2">
      <c r="B98" s="24">
        <f t="shared" si="10"/>
        <v>82</v>
      </c>
      <c r="C98" s="5" t="s">
        <v>136</v>
      </c>
      <c r="D98" s="5" t="s">
        <v>136</v>
      </c>
      <c r="F98" s="8">
        <v>-29079157.760000002</v>
      </c>
      <c r="G98" s="8"/>
      <c r="H98" s="8">
        <v>-6106623.1296000006</v>
      </c>
      <c r="I98" s="8">
        <v>-1483037.0457599999</v>
      </c>
      <c r="J98" s="8">
        <v>-930533.04832000006</v>
      </c>
      <c r="K98" s="8">
        <v>506849.71975680004</v>
      </c>
      <c r="L98" s="8">
        <f t="shared" si="9"/>
        <v>-8013343.503923201</v>
      </c>
      <c r="M98" s="8"/>
    </row>
    <row r="99" spans="2:16" x14ac:dyDescent="0.2">
      <c r="B99" s="24">
        <f t="shared" si="10"/>
        <v>83</v>
      </c>
      <c r="C99" s="5" t="s">
        <v>96</v>
      </c>
      <c r="D99" s="5" t="s">
        <v>96</v>
      </c>
      <c r="F99" s="8">
        <v>-11946795.51</v>
      </c>
      <c r="G99" s="8"/>
      <c r="H99" s="8">
        <v>-2508827.0570999999</v>
      </c>
      <c r="I99" s="8">
        <v>-609286.57100999996</v>
      </c>
      <c r="J99" s="8">
        <v>-382297.45632</v>
      </c>
      <c r="K99" s="8">
        <v>208232.64573929997</v>
      </c>
      <c r="L99" s="8">
        <f t="shared" si="9"/>
        <v>-3292178.4386906996</v>
      </c>
      <c r="M99" s="8"/>
    </row>
    <row r="100" spans="2:16" x14ac:dyDescent="0.2">
      <c r="B100" s="6">
        <f t="shared" si="10"/>
        <v>84</v>
      </c>
      <c r="C100" s="4" t="s">
        <v>97</v>
      </c>
      <c r="F100" s="10">
        <f>SUM(F80:F99)</f>
        <v>-862759796.05907762</v>
      </c>
      <c r="G100" s="10"/>
      <c r="H100" s="10">
        <f t="shared" ref="H100:L100" si="11">SUM(H80:H99)</f>
        <v>-181179557.17240629</v>
      </c>
      <c r="I100" s="10">
        <f t="shared" si="11"/>
        <v>-44000749.599012963</v>
      </c>
      <c r="J100" s="10">
        <f t="shared" si="11"/>
        <v>-27608313.473890487</v>
      </c>
      <c r="K100" s="10">
        <f t="shared" si="11"/>
        <v>15037903.245309724</v>
      </c>
      <c r="L100" s="10">
        <f t="shared" si="11"/>
        <v>-237750717</v>
      </c>
      <c r="M100" s="8"/>
      <c r="N100" s="26">
        <v>-237750717</v>
      </c>
      <c r="P100" s="27">
        <f>L100-N100</f>
        <v>0</v>
      </c>
    </row>
    <row r="101" spans="2:16" x14ac:dyDescent="0.2">
      <c r="F101" s="8"/>
      <c r="G101" s="8"/>
      <c r="H101" s="8"/>
      <c r="I101" s="8"/>
      <c r="J101" s="8"/>
      <c r="K101" s="8"/>
      <c r="L101" s="8"/>
      <c r="M101" s="8"/>
    </row>
    <row r="102" spans="2:16" ht="13.5" thickBot="1" x14ac:dyDescent="0.25">
      <c r="B102" s="6">
        <f>B100+1</f>
        <v>85</v>
      </c>
      <c r="C102" s="4" t="s">
        <v>98</v>
      </c>
      <c r="F102" s="13">
        <f>F49+F77+F100</f>
        <v>-10300211426.334635</v>
      </c>
      <c r="G102" s="8"/>
      <c r="H102" s="13">
        <f>H49+H77+H100</f>
        <v>-980178039.9094981</v>
      </c>
      <c r="I102" s="13">
        <f>I49+I77+I100</f>
        <v>-74916646.328699529</v>
      </c>
      <c r="J102" s="13">
        <f>J49+J77+J100</f>
        <v>-115737223.40611294</v>
      </c>
      <c r="K102" s="13">
        <f>K49+K77+K100</f>
        <v>40037312.644310631</v>
      </c>
      <c r="L102" s="13">
        <f>L49+L77+L100</f>
        <v>-1130794597</v>
      </c>
      <c r="M102" s="8"/>
      <c r="N102" s="13">
        <f>N49+N77+N100</f>
        <v>-1130794597</v>
      </c>
      <c r="P102" s="13">
        <f>P49+P77+P100</f>
        <v>0</v>
      </c>
    </row>
    <row r="103" spans="2:16" ht="13.5" thickTop="1" x14ac:dyDescent="0.2">
      <c r="F103" s="14"/>
      <c r="G103" s="14"/>
    </row>
    <row r="104" spans="2:16" x14ac:dyDescent="0.2">
      <c r="C104" s="15" t="s">
        <v>99</v>
      </c>
    </row>
    <row r="105" spans="2:16" ht="4.5" customHeight="1" x14ac:dyDescent="0.2"/>
    <row r="106" spans="2:16" x14ac:dyDescent="0.2">
      <c r="C106" s="5" t="s">
        <v>100</v>
      </c>
      <c r="D106" s="16">
        <v>0.21</v>
      </c>
      <c r="E106" s="16"/>
    </row>
    <row r="107" spans="2:16" x14ac:dyDescent="0.2">
      <c r="C107" s="5" t="s">
        <v>101</v>
      </c>
      <c r="D107" s="16">
        <f>-SUM(D108:D109)*0.21</f>
        <v>-1.7429999999999998E-2</v>
      </c>
      <c r="E107" s="16"/>
    </row>
    <row r="108" spans="2:16" x14ac:dyDescent="0.2">
      <c r="C108" s="5" t="s">
        <v>102</v>
      </c>
      <c r="D108" s="16">
        <v>5.0999999999999997E-2</v>
      </c>
      <c r="E108" s="16"/>
    </row>
    <row r="109" spans="2:16" x14ac:dyDescent="0.2">
      <c r="C109" s="5" t="s">
        <v>103</v>
      </c>
      <c r="D109" s="16">
        <v>3.2000000000000001E-2</v>
      </c>
      <c r="E109" s="16"/>
    </row>
    <row r="110" spans="2:16" ht="4.5" customHeight="1" x14ac:dyDescent="0.2"/>
    <row r="111" spans="2:16" x14ac:dyDescent="0.2">
      <c r="C111" s="4" t="s">
        <v>104</v>
      </c>
      <c r="D111" s="17">
        <f>SUM(D106:D110)</f>
        <v>0.27556999999999998</v>
      </c>
      <c r="E111" s="18"/>
    </row>
  </sheetData>
  <mergeCells count="1">
    <mergeCell ref="F6:L6"/>
  </mergeCells>
  <pageMargins left="0.7" right="0.7" top="0.75" bottom="0.75" header="0.3" footer="0.3"/>
  <pageSetup paperSize="17" scale="50" orientation="landscape" horizontalDpi="4294967292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Erik:(PHI)</dc:creator>
  <cp:lastModifiedBy>Reeves, Erik:(PHI)</cp:lastModifiedBy>
  <dcterms:created xsi:type="dcterms:W3CDTF">2020-05-05T11:00:55Z</dcterms:created>
  <dcterms:modified xsi:type="dcterms:W3CDTF">2020-05-08T14:31:21Z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10" name="DISdDocName">
    <vt:lpwstr>091173</vt:lpwstr>
  </property>
  <property fmtid="{D5CDD505-2E9C-101B-9397-08002B2CF9AE}" pid="11" name="DISProperties">
    <vt:lpwstr>DISdDocName,DIScgiUrl,DISdUser,DISdID,DISidcName,DISTaskPaneUrl</vt:lpwstr>
  </property>
  <property fmtid="{D5CDD505-2E9C-101B-9397-08002B2CF9AE}" pid="12" name="DIScgiUrl">
    <vt:lpwstr>http://webcenterprd.exelonds.com/cs/idcplg</vt:lpwstr>
  </property>
  <property fmtid="{D5CDD505-2E9C-101B-9397-08002B2CF9AE}" pid="13" name="DISdUser">
    <vt:lpwstr>E912930</vt:lpwstr>
  </property>
  <property fmtid="{D5CDD505-2E9C-101B-9397-08002B2CF9AE}" pid="14" name="DISdID">
    <vt:lpwstr>166390</vt:lpwstr>
  </property>
  <property fmtid="{D5CDD505-2E9C-101B-9397-08002B2CF9AE}" pid="15" name="DISidcName">
    <vt:lpwstr>ewsuaccc25zexelondscom16200</vt:lpwstr>
  </property>
  <property fmtid="{D5CDD505-2E9C-101B-9397-08002B2CF9AE}" pid="16" name="DISTaskPaneUrl">
    <vt:lpwstr>http://webcenterprd.exelonds.com/cs/idcplg?IdcService=DESKTOP_DOC_INFO&amp;dDocName=091173&amp;dID=166390&amp;ClientControlled=DocMan,taskpane&amp;coreContentOnly=1</vt:lpwstr>
  </property>
</Properties>
</file>