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ingc\Downloads\"/>
    </mc:Choice>
  </mc:AlternateContent>
  <workbookProtection workbookAlgorithmName="SHA-512" workbookHashValue="qkczkr/qoEaQ10vv2i9dANHw4VN/LDqJTMvHZp72m3n65501LS3Bl9wRUxUM4WZuc87IFsxl+P4o4eM5nSbD3w==" workbookSaltValue="yKPHNZL3V5HYL2mE3uwswA==" workbookSpinCount="100000" lockStructure="1"/>
  <bookViews>
    <workbookView xWindow="120" yWindow="180" windowWidth="19440" windowHeight="9645" tabRatio="832"/>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20" i="8" l="1"/>
  <c r="F20" i="5" l="1"/>
  <c r="F20" i="4"/>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<sst xmlns="http://schemas.openxmlformats.org/spreadsheetml/2006/main" count="303" uniqueCount="56">
  <si>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</si>
  <si>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</si>
  <si>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</si>
  <si>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</si>
  <si>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</si>
  <si>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</si>
  <si>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</si>
  <si>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</si>
  <si>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</si>
  <si>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</si>
  <si>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</si>
  <si>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</si>
  <si>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</si>
  <si>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</si>
  <si>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</si>
  <si>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</si>
  <si>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</si>
  <si>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</si>
  <si>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</si>
  <si>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</si>
  <si>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</si>
  <si>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</si>
  <si>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</si>
  <si>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</si>
  <si>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</si>
  <si>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</si>
  <si>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</si>
  <si>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</si>
  <si>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</si>
  <si>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</si>
  <si>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</si>
  <si>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</si>
  <si>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</si>
  <si>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</si>
  <si>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</si>
  <si>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</si>
  <si>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</si>
  <si>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</si>
  <si>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</si>
  <si>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</si>
  <si>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</si>
  <si>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</si>
  <si>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</si>
  <si>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</si>
  <si>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</si>
  <si>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</si>
  <si>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</si>
  <si>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</si>
  <si>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</si>
  <si>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</si>
  <si>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</si>
  <si>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</si>
  <si>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</si>
  <si>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</si>
  <si>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DAY</t>
  </si>
  <si>
    <t>RPM 2024/25 BRA Pre-Auction Credit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</si>
</sst>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5">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5" fillId="9" borderId="37" xfId="0" applyFont="1" applyFill="1" applyBorder="1" applyAlignment="1" applyProtection="1">
      <alignment horizontal="center" vertical="center"/>
      <protection locked="0"/>
    </xf>
    <xf numFmtId="0" fontId="24" fillId="0" borderId="0" xfId="8"/>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F15" sqref="F15"/>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7" width="9.140625" style="2"/>
    <col min="18" max="18" width="9.7109375" style="2" bestFit="1" customWidth="1"/>
    <col min="19" max="20" width="9.140625" style="2" customWidth="1"/>
    <col min="21" max="16384" width="9.140625" style="2"/>
  </cols>
  <sheetData>
    <row r="1" spans="1:22" ht="6"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s="91" customFormat="1" ht="15" customHeight="1" x14ac:dyDescent="0.25">
      <c r="A8" s="92"/>
      <c r="B8" s="104"/>
      <c r="C8" s="105" t="s">
        <v>47</v>
      </c>
      <c r="D8" s="106"/>
      <c r="E8" s="106"/>
      <c r="G8" s="106"/>
      <c r="H8" s="106"/>
      <c r="I8" s="106"/>
      <c r="J8" s="106"/>
      <c r="K8" s="106"/>
      <c r="L8" s="106"/>
      <c r="M8" s="106"/>
      <c r="N8" s="106"/>
      <c r="O8" s="106"/>
      <c r="P8" s="90"/>
    </row>
    <row r="9" spans="1:22" ht="15" customHeight="1" x14ac:dyDescent="0.25">
      <c r="A9" s="3"/>
      <c r="B9" s="15"/>
      <c r="C9" s="105" t="s">
        <v>45</v>
      </c>
      <c r="D9" s="17"/>
      <c r="E9" s="17"/>
      <c r="F9" s="17"/>
      <c r="G9" s="17"/>
      <c r="H9" s="17"/>
      <c r="I9" s="17"/>
      <c r="J9" s="17"/>
      <c r="K9" s="17"/>
      <c r="L9" s="17"/>
      <c r="M9" s="17"/>
      <c r="N9" s="17"/>
      <c r="O9" s="17"/>
      <c r="P9" s="1"/>
    </row>
    <row r="10" spans="1:22" ht="15" customHeight="1" x14ac:dyDescent="0.25">
      <c r="A10" s="3"/>
      <c r="B10" s="15"/>
      <c r="C10" s="105" t="s">
        <v>46</v>
      </c>
      <c r="D10" s="17"/>
      <c r="E10" s="17"/>
      <c r="F10" s="17"/>
      <c r="G10" s="17"/>
      <c r="H10" s="17"/>
      <c r="I10" s="17"/>
      <c r="J10" s="17"/>
      <c r="K10" s="17"/>
      <c r="L10" s="17"/>
      <c r="M10" s="17"/>
      <c r="N10" s="17"/>
      <c r="O10" s="17"/>
      <c r="P10" s="1"/>
    </row>
    <row r="11" spans="1:22" ht="15" customHeight="1" x14ac:dyDescent="0.25">
      <c r="A11" s="3"/>
      <c r="B11" s="15"/>
      <c r="C11" s="105" t="s">
        <v>53</v>
      </c>
      <c r="D11" s="17"/>
      <c r="E11" s="17"/>
      <c r="F11" s="17"/>
      <c r="G11" s="17"/>
      <c r="H11" s="17"/>
      <c r="I11" s="17"/>
      <c r="J11" s="17"/>
      <c r="K11" s="17"/>
      <c r="L11" s="17"/>
      <c r="M11" s="17"/>
      <c r="N11" s="17"/>
      <c r="O11" s="17"/>
      <c r="P11" s="1"/>
    </row>
    <row r="12" spans="1:22" s="91" customFormat="1" ht="15" customHeight="1" x14ac:dyDescent="0.25">
      <c r="A12" s="92"/>
      <c r="B12" s="104"/>
      <c r="C12" s="105"/>
      <c r="D12" s="106"/>
      <c r="E12" s="106"/>
      <c r="F12" s="106"/>
      <c r="G12" s="106"/>
      <c r="H12" s="106"/>
      <c r="I12" s="106"/>
      <c r="J12" s="106"/>
      <c r="K12" s="106"/>
      <c r="L12" s="106"/>
      <c r="M12" s="106"/>
      <c r="N12" s="106"/>
      <c r="O12" s="106"/>
      <c r="P12" s="90"/>
    </row>
    <row r="13" spans="1:22" ht="15.75" thickBot="1" x14ac:dyDescent="0.3">
      <c r="A13" s="3"/>
      <c r="B13" s="1"/>
      <c r="D13" s="1"/>
      <c r="E13" s="1"/>
      <c r="F13" s="1"/>
      <c r="G13" s="1"/>
      <c r="H13" s="1"/>
      <c r="I13" s="1"/>
      <c r="J13" s="1"/>
      <c r="K13" s="1"/>
      <c r="L13" s="1"/>
      <c r="M13" s="1"/>
      <c r="N13" s="1"/>
      <c r="O13" s="1"/>
      <c r="P13" s="1"/>
    </row>
    <row r="14" spans="1:22" x14ac:dyDescent="0.25">
      <c r="A14" s="3"/>
      <c r="B14" s="18"/>
      <c r="C14" s="19" t="s">
        <v>5</v>
      </c>
      <c r="D14" s="20"/>
      <c r="E14" s="21"/>
      <c r="F14" s="22" t="s">
        <v>6</v>
      </c>
      <c r="G14" s="1"/>
      <c r="H14" s="23"/>
      <c r="I14" s="23"/>
      <c r="J14" s="23"/>
      <c r="K14" s="23"/>
      <c r="L14" s="23"/>
      <c r="M14" s="23"/>
      <c r="N14" s="23"/>
      <c r="O14" s="23"/>
      <c r="P14" s="23"/>
    </row>
    <row r="15" spans="1:22" x14ac:dyDescent="0.25">
      <c r="A15" s="3"/>
      <c r="B15" s="24"/>
      <c r="C15" s="25" t="s">
        <v>7</v>
      </c>
      <c r="D15" s="17"/>
      <c r="E15" s="26"/>
      <c r="F15" s="27" t="s">
        <v>8</v>
      </c>
      <c r="G15" s="1"/>
      <c r="H15" s="86"/>
      <c r="I15" s="23"/>
      <c r="J15" s="86"/>
      <c r="K15" s="86"/>
      <c r="L15" s="23"/>
      <c r="M15" s="23"/>
      <c r="N15" s="23"/>
      <c r="O15" s="23"/>
      <c r="P15" s="23"/>
      <c r="R15" s="175"/>
    </row>
    <row r="16" spans="1:22" ht="15.75" thickBot="1" x14ac:dyDescent="0.3">
      <c r="A16" s="3"/>
      <c r="B16" s="28"/>
      <c r="C16" s="29" t="s">
        <v>9</v>
      </c>
      <c r="D16" s="30"/>
      <c r="E16" s="31"/>
      <c r="F16" s="121">
        <v>0</v>
      </c>
      <c r="G16" s="1"/>
      <c r="H16" s="23"/>
      <c r="I16" s="23"/>
      <c r="J16" s="86"/>
      <c r="K16" s="86"/>
      <c r="L16" s="23"/>
      <c r="M16" s="23"/>
      <c r="N16" s="23"/>
      <c r="O16" s="23"/>
      <c r="P16" s="23"/>
      <c r="R16" s="175"/>
    </row>
    <row r="17" spans="1:19" x14ac:dyDescent="0.25">
      <c r="A17" s="3"/>
      <c r="B17" s="33"/>
      <c r="C17" s="34" t="s">
        <v>10</v>
      </c>
      <c r="D17" s="35"/>
      <c r="E17" s="36"/>
      <c r="F17" s="37">
        <f>VLOOKUP(F15,dropdown!B$1:C$15,2,FALSE)</f>
        <v>53507.18</v>
      </c>
      <c r="G17" s="1"/>
      <c r="H17" s="23"/>
      <c r="I17" s="23"/>
      <c r="J17" s="23"/>
      <c r="K17" s="23"/>
      <c r="L17" s="23"/>
      <c r="M17" s="23"/>
      <c r="N17" s="23"/>
      <c r="O17" s="23"/>
      <c r="P17" s="23"/>
      <c r="R17" s="175"/>
      <c r="S17" s="91"/>
    </row>
    <row r="18" spans="1:19" ht="15.75" thickBot="1" x14ac:dyDescent="0.3">
      <c r="A18" s="3"/>
      <c r="B18" s="38"/>
      <c r="C18" s="39" t="s">
        <v>11</v>
      </c>
      <c r="D18" s="40"/>
      <c r="E18" s="41"/>
      <c r="F18" s="131">
        <v>1.0893999999999999</v>
      </c>
      <c r="G18" s="1"/>
      <c r="H18" s="23"/>
      <c r="I18" s="23"/>
      <c r="J18" s="23"/>
      <c r="K18" s="23"/>
      <c r="L18" s="23"/>
      <c r="M18" s="23"/>
      <c r="N18" s="23"/>
      <c r="O18" s="23"/>
      <c r="P18" s="23"/>
      <c r="R18" s="175"/>
      <c r="S18" s="91"/>
    </row>
    <row r="19" spans="1:19" ht="15.75" thickBot="1" x14ac:dyDescent="0.3">
      <c r="A19" s="42"/>
      <c r="B19" s="23"/>
      <c r="C19" s="23"/>
      <c r="D19" s="23"/>
      <c r="E19" s="23"/>
      <c r="F19" s="23"/>
      <c r="G19" s="23"/>
      <c r="H19" s="23"/>
      <c r="I19" s="23"/>
      <c r="J19" s="23"/>
      <c r="K19" s="23"/>
      <c r="L19" s="23"/>
      <c r="M19" s="23"/>
      <c r="N19" s="23"/>
      <c r="O19" s="23"/>
      <c r="P19" s="23"/>
    </row>
    <row r="20" spans="1:19" ht="15.75" thickBot="1" x14ac:dyDescent="0.3">
      <c r="A20" s="42"/>
      <c r="B20" s="43"/>
      <c r="C20" s="189" t="s">
        <v>12</v>
      </c>
      <c r="D20" s="189"/>
      <c r="E20" s="189"/>
      <c r="F20" s="189"/>
      <c r="G20" s="189"/>
      <c r="H20" s="189"/>
      <c r="I20" s="189"/>
      <c r="J20" s="189"/>
      <c r="K20" s="189"/>
      <c r="L20" s="189"/>
      <c r="M20" s="189"/>
      <c r="N20" s="189"/>
      <c r="O20" s="44"/>
      <c r="P20" s="23"/>
    </row>
    <row r="21" spans="1:19" x14ac:dyDescent="0.25">
      <c r="A21" s="42"/>
      <c r="B21" s="45"/>
      <c r="C21" s="46"/>
      <c r="D21" s="46"/>
      <c r="E21" s="47">
        <v>1</v>
      </c>
      <c r="F21" s="47">
        <v>2</v>
      </c>
      <c r="G21" s="47">
        <v>3</v>
      </c>
      <c r="H21" s="47">
        <v>4</v>
      </c>
      <c r="I21" s="47">
        <v>5</v>
      </c>
      <c r="J21" s="47">
        <v>6</v>
      </c>
      <c r="K21" s="47">
        <v>7</v>
      </c>
      <c r="L21" s="47">
        <v>8</v>
      </c>
      <c r="M21" s="47">
        <v>9</v>
      </c>
      <c r="N21" s="47">
        <v>10</v>
      </c>
      <c r="O21" s="48"/>
      <c r="P21" s="23"/>
    </row>
    <row r="22" spans="1:19" ht="15.75" customHeight="1" thickBot="1" x14ac:dyDescent="0.3">
      <c r="A22" s="42"/>
      <c r="B22" s="49"/>
      <c r="C22" s="190" t="s">
        <v>41</v>
      </c>
      <c r="D22" s="50" t="s">
        <v>13</v>
      </c>
      <c r="E22" s="51">
        <v>0</v>
      </c>
      <c r="F22" s="51">
        <v>0</v>
      </c>
      <c r="G22" s="51">
        <v>0</v>
      </c>
      <c r="H22" s="51">
        <v>0</v>
      </c>
      <c r="I22" s="51">
        <v>0</v>
      </c>
      <c r="J22" s="51">
        <v>0</v>
      </c>
      <c r="K22" s="51">
        <v>0</v>
      </c>
      <c r="L22" s="51">
        <v>0</v>
      </c>
      <c r="M22" s="51">
        <v>0</v>
      </c>
      <c r="N22" s="51">
        <v>0</v>
      </c>
      <c r="O22" s="52"/>
      <c r="P22" s="23"/>
    </row>
    <row r="23" spans="1:19" ht="15.75" thickBot="1" x14ac:dyDescent="0.3">
      <c r="A23" s="42"/>
      <c r="B23" s="49"/>
      <c r="C23" s="191"/>
      <c r="D23" s="53" t="s">
        <v>14</v>
      </c>
      <c r="E23" s="54"/>
      <c r="F23" s="54"/>
      <c r="G23" s="54">
        <v>0</v>
      </c>
      <c r="H23" s="54">
        <v>0</v>
      </c>
      <c r="I23" s="54">
        <v>0</v>
      </c>
      <c r="J23" s="54">
        <v>0</v>
      </c>
      <c r="K23" s="54">
        <v>0</v>
      </c>
      <c r="L23" s="54">
        <v>0</v>
      </c>
      <c r="M23" s="54">
        <v>0</v>
      </c>
      <c r="N23" s="54">
        <v>0</v>
      </c>
      <c r="O23" s="52"/>
      <c r="P23" s="23"/>
    </row>
    <row r="24" spans="1:19" ht="15.75" thickBot="1" x14ac:dyDescent="0.3">
      <c r="A24" s="42"/>
      <c r="B24" s="49"/>
      <c r="C24" s="191"/>
      <c r="D24" s="55" t="s">
        <v>15</v>
      </c>
      <c r="E24" s="56" t="s">
        <v>16</v>
      </c>
      <c r="F24" s="56" t="s">
        <v>16</v>
      </c>
      <c r="G24" s="56" t="s">
        <v>16</v>
      </c>
      <c r="H24" s="56" t="s">
        <v>16</v>
      </c>
      <c r="I24" s="56" t="s">
        <v>16</v>
      </c>
      <c r="J24" s="56" t="s">
        <v>16</v>
      </c>
      <c r="K24" s="56" t="s">
        <v>16</v>
      </c>
      <c r="L24" s="56" t="s">
        <v>16</v>
      </c>
      <c r="M24" s="56" t="s">
        <v>16</v>
      </c>
      <c r="N24" s="56" t="s">
        <v>16</v>
      </c>
      <c r="O24" s="52"/>
      <c r="P24" s="23"/>
    </row>
    <row r="25" spans="1:19" ht="15.75" thickBot="1" x14ac:dyDescent="0.3">
      <c r="A25" s="42"/>
      <c r="B25" s="49"/>
      <c r="C25" s="57"/>
      <c r="D25" s="58"/>
      <c r="E25" s="59"/>
      <c r="F25" s="59"/>
      <c r="G25" s="59"/>
      <c r="H25" s="58"/>
      <c r="I25" s="58"/>
      <c r="J25" s="58"/>
      <c r="K25" s="58"/>
      <c r="L25" s="58"/>
      <c r="M25" s="58"/>
      <c r="N25" s="60"/>
      <c r="O25" s="52"/>
      <c r="P25" s="23"/>
    </row>
    <row r="26" spans="1:19" ht="15.75" customHeight="1" thickBot="1" x14ac:dyDescent="0.3">
      <c r="A26" s="42"/>
      <c r="B26" s="49"/>
      <c r="C26" s="193" t="s">
        <v>42</v>
      </c>
      <c r="D26" s="61" t="s">
        <v>13</v>
      </c>
      <c r="E26" s="51">
        <v>0</v>
      </c>
      <c r="F26" s="51">
        <v>0</v>
      </c>
      <c r="G26" s="51">
        <v>0</v>
      </c>
      <c r="H26" s="51">
        <v>0</v>
      </c>
      <c r="I26" s="51">
        <v>0</v>
      </c>
      <c r="J26" s="51">
        <v>0</v>
      </c>
      <c r="K26" s="51">
        <v>0</v>
      </c>
      <c r="L26" s="51">
        <v>0</v>
      </c>
      <c r="M26" s="51">
        <v>0</v>
      </c>
      <c r="N26" s="51">
        <v>0</v>
      </c>
      <c r="O26" s="52"/>
      <c r="P26" s="23"/>
    </row>
    <row r="27" spans="1:19" ht="14.25" customHeight="1" thickBot="1" x14ac:dyDescent="0.3">
      <c r="A27" s="42"/>
      <c r="B27" s="49"/>
      <c r="C27" s="194"/>
      <c r="D27" s="62" t="s">
        <v>14</v>
      </c>
      <c r="E27" s="54"/>
      <c r="F27" s="54">
        <v>0</v>
      </c>
      <c r="G27" s="54">
        <v>0</v>
      </c>
      <c r="H27" s="54">
        <v>0</v>
      </c>
      <c r="I27" s="54">
        <v>0</v>
      </c>
      <c r="J27" s="54">
        <v>0</v>
      </c>
      <c r="K27" s="54">
        <v>0</v>
      </c>
      <c r="L27" s="54">
        <v>0</v>
      </c>
      <c r="M27" s="54">
        <v>0</v>
      </c>
      <c r="N27" s="54">
        <v>0</v>
      </c>
      <c r="O27" s="52"/>
      <c r="P27" s="23"/>
    </row>
    <row r="28" spans="1:19" ht="15.75" thickBot="1" x14ac:dyDescent="0.3">
      <c r="A28" s="42"/>
      <c r="B28" s="49"/>
      <c r="C28" s="180" t="s">
        <v>43</v>
      </c>
      <c r="D28" s="87" t="s">
        <v>15</v>
      </c>
      <c r="E28" s="56" t="s">
        <v>16</v>
      </c>
      <c r="F28" s="56" t="s">
        <v>16</v>
      </c>
      <c r="G28" s="56" t="s">
        <v>16</v>
      </c>
      <c r="H28" s="56" t="s">
        <v>16</v>
      </c>
      <c r="I28" s="56" t="s">
        <v>16</v>
      </c>
      <c r="J28" s="56" t="s">
        <v>16</v>
      </c>
      <c r="K28" s="56" t="s">
        <v>16</v>
      </c>
      <c r="L28" s="56" t="s">
        <v>16</v>
      </c>
      <c r="M28" s="56" t="s">
        <v>16</v>
      </c>
      <c r="N28" s="63" t="s">
        <v>16</v>
      </c>
      <c r="O28" s="52"/>
      <c r="P28" s="23"/>
    </row>
    <row r="29" spans="1:19" ht="15.75" thickBot="1" x14ac:dyDescent="0.3">
      <c r="A29" s="42"/>
      <c r="B29" s="49"/>
      <c r="C29" s="64"/>
      <c r="D29" s="64"/>
      <c r="E29" s="64"/>
      <c r="F29" s="64"/>
      <c r="G29" s="64"/>
      <c r="H29" s="64"/>
      <c r="I29" s="64"/>
      <c r="J29" s="64"/>
      <c r="K29" s="64"/>
      <c r="L29" s="64"/>
      <c r="M29" s="64"/>
      <c r="N29" s="64"/>
      <c r="O29" s="52"/>
      <c r="P29" s="1"/>
    </row>
    <row r="30" spans="1:19" ht="15.75" thickBot="1" x14ac:dyDescent="0.3">
      <c r="A30" s="3"/>
      <c r="B30" s="65"/>
      <c r="C30" s="192" t="s">
        <v>17</v>
      </c>
      <c r="D30" s="192"/>
      <c r="E30" s="66">
        <f>IF(UPPER($F$14="GEN"),ROUND(E23*(1-$F$16),1)*$F$17+ROUND(E27*(1-$F$16),1)*IF($C$28="Summer",$F$17*184/365,$F$17*181/365),ROUND(E23*$F$18,1)*$F$17+ROUND(E27*$F$18,1)*IF($C$28="Summer",$F$17*184/365,$F$17*181/365))</f>
        <v>0</v>
      </c>
      <c r="F30" s="66">
        <f>IF(UPPER($F$14="GEN"),ROUND(F23*(1-$F$16),1)*$F$17+ROUND(F27*(1-$F$16),1)*IF($C$28="Summer",$F$17*184/365,$F$17*181/365),ROUND(F23*$F$18,1)*$F$17+ROUND(F27*$F$18,1)*IF($C$28="Summer",$F$17*184/365,$F$17*181/365))</f>
        <v>0</v>
      </c>
      <c r="G30" s="66">
        <f t="shared" ref="G30:N30" si="0">IF(UPPER($F$14="GEN"),ROUND(G23*(1-$F$16),1)*$F$17+ROUND(G27*(1-$F$16),1)*IF($C$28="Summer",$F$17*184/365,$F$17*181/365),ROUND(G23*$F$18,1)*$F$17+ROUND(G27*$F$18,1)*IF($C$28="Summer",$F$17*184/365,$F$17*181/365))</f>
        <v>0</v>
      </c>
      <c r="H30" s="66">
        <f t="shared" si="0"/>
        <v>0</v>
      </c>
      <c r="I30" s="66">
        <f t="shared" si="0"/>
        <v>0</v>
      </c>
      <c r="J30" s="66">
        <f t="shared" si="0"/>
        <v>0</v>
      </c>
      <c r="K30" s="66">
        <f t="shared" si="0"/>
        <v>0</v>
      </c>
      <c r="L30" s="66">
        <f t="shared" si="0"/>
        <v>0</v>
      </c>
      <c r="M30" s="66">
        <f t="shared" si="0"/>
        <v>0</v>
      </c>
      <c r="N30" s="66">
        <f t="shared" si="0"/>
        <v>0</v>
      </c>
      <c r="O30" s="67"/>
      <c r="P30" s="1"/>
    </row>
    <row r="31" spans="1:19" ht="15.75" thickBot="1" x14ac:dyDescent="0.3">
      <c r="A31" s="3"/>
      <c r="B31" s="1"/>
      <c r="C31" s="1"/>
      <c r="D31" s="1"/>
      <c r="E31" s="1"/>
      <c r="F31" s="1"/>
      <c r="G31" s="1"/>
      <c r="H31" s="1"/>
      <c r="I31" s="1"/>
      <c r="J31" s="1"/>
      <c r="K31" s="1"/>
      <c r="L31" s="1"/>
      <c r="M31" s="1"/>
      <c r="N31" s="1"/>
      <c r="O31" s="1"/>
      <c r="P31" s="1"/>
    </row>
    <row r="32" spans="1:19" x14ac:dyDescent="0.25">
      <c r="A32" s="3"/>
      <c r="B32" s="33"/>
      <c r="C32" s="68" t="s">
        <v>18</v>
      </c>
      <c r="D32" s="69"/>
      <c r="E32" s="69"/>
      <c r="F32" s="69"/>
      <c r="G32" s="70">
        <f>SUM(E23:N23)+SUM(E27:N27)</f>
        <v>0</v>
      </c>
      <c r="H32" s="1"/>
      <c r="I32" s="1"/>
      <c r="J32" s="1"/>
      <c r="K32" s="1"/>
      <c r="L32" s="1"/>
      <c r="M32" s="1"/>
      <c r="N32" s="1"/>
      <c r="O32" s="1"/>
      <c r="P32" s="1"/>
    </row>
    <row r="33" spans="1:16" x14ac:dyDescent="0.25">
      <c r="A33" s="3"/>
      <c r="B33" s="24"/>
      <c r="C33" s="25" t="s">
        <v>19</v>
      </c>
      <c r="D33" s="17"/>
      <c r="E33" s="17"/>
      <c r="F33" s="17"/>
      <c r="G33" s="71">
        <f>IF(UPPER(F14="GEN"),ROUND(G32*(1-F16),1),ROUND(G32*F18,1))</f>
        <v>0</v>
      </c>
      <c r="H33" s="1"/>
      <c r="I33" s="1"/>
      <c r="J33" s="1"/>
      <c r="K33" s="1"/>
      <c r="L33" s="1"/>
      <c r="M33" s="1"/>
      <c r="N33" s="1"/>
      <c r="O33" s="1"/>
      <c r="P33" s="1"/>
    </row>
    <row r="34" spans="1:16" x14ac:dyDescent="0.25">
      <c r="A34" s="3"/>
      <c r="B34" s="24"/>
      <c r="C34" s="25" t="s">
        <v>20</v>
      </c>
      <c r="D34" s="17"/>
      <c r="E34" s="17"/>
      <c r="F34" s="17"/>
      <c r="G34" s="72">
        <f>SUM(E30:N30)</f>
        <v>0</v>
      </c>
      <c r="H34" s="1"/>
      <c r="I34" s="1"/>
      <c r="J34" s="1"/>
      <c r="K34" s="1"/>
      <c r="L34" s="1"/>
      <c r="M34" s="1"/>
      <c r="N34" s="1"/>
      <c r="O34" s="1"/>
      <c r="P34" s="1"/>
    </row>
    <row r="35" spans="1:16" ht="22.5" customHeight="1" thickBot="1" x14ac:dyDescent="0.3">
      <c r="A35" s="3"/>
      <c r="B35" s="28"/>
      <c r="C35" s="74" t="s">
        <v>21</v>
      </c>
      <c r="D35" s="75"/>
      <c r="E35" s="75"/>
      <c r="F35" s="75"/>
      <c r="G35" s="76">
        <v>0</v>
      </c>
      <c r="H35" s="73"/>
      <c r="I35" s="1"/>
      <c r="J35" s="1"/>
      <c r="K35" s="1"/>
      <c r="L35" s="1"/>
      <c r="M35" s="1"/>
      <c r="N35" s="1"/>
      <c r="O35" s="1"/>
      <c r="P35" s="1"/>
    </row>
    <row r="36" spans="1:16" ht="26.25" customHeight="1" thickBot="1" x14ac:dyDescent="0.3">
      <c r="A36" s="3"/>
      <c r="B36" s="65"/>
      <c r="C36" s="184" t="s">
        <v>36</v>
      </c>
      <c r="D36" s="184"/>
      <c r="E36" s="184"/>
      <c r="F36" s="185"/>
      <c r="G36" s="77">
        <f>ROUNDUP(IF(UPPER(F14="GEN"),G34*(1-G35),G34),-2)</f>
        <v>0</v>
      </c>
      <c r="H36" s="1"/>
      <c r="I36" s="1"/>
      <c r="J36" s="1"/>
      <c r="K36" s="1"/>
      <c r="L36" s="1"/>
      <c r="M36" s="1"/>
      <c r="N36" s="1"/>
      <c r="O36" s="1"/>
    </row>
    <row r="37" spans="1:16" ht="27.75" customHeight="1" thickBot="1" x14ac:dyDescent="0.3">
      <c r="B37" s="83"/>
      <c r="C37" s="186" t="s">
        <v>38</v>
      </c>
      <c r="D37" s="186"/>
      <c r="E37" s="186"/>
      <c r="F37" s="187"/>
      <c r="G37" s="77">
        <f>ROUNDUP(G36/0.9,-2)</f>
        <v>0</v>
      </c>
    </row>
    <row r="38" spans="1:16" ht="38.25" customHeight="1" x14ac:dyDescent="0.25">
      <c r="C38" s="183" t="s">
        <v>37</v>
      </c>
      <c r="D38" s="183"/>
      <c r="E38" s="183"/>
      <c r="F38" s="183"/>
      <c r="G38" s="183"/>
    </row>
    <row r="39" spans="1:16" ht="12" customHeight="1" x14ac:dyDescent="0.25">
      <c r="C39" s="84"/>
      <c r="D39" s="85"/>
      <c r="E39" s="85"/>
      <c r="F39" s="85"/>
      <c r="G39" s="85"/>
    </row>
    <row r="42" spans="1:16" x14ac:dyDescent="0.25">
      <c r="I42" s="82"/>
    </row>
    <row r="43" spans="1:16" ht="15.75" customHeight="1" x14ac:dyDescent="0.25"/>
    <row r="49" spans="3:18" x14ac:dyDescent="0.25">
      <c r="C49" s="78"/>
      <c r="D49" s="79"/>
      <c r="E49" s="80"/>
      <c r="F49" s="80"/>
      <c r="G49" s="80"/>
      <c r="H49" s="80"/>
      <c r="I49" s="80"/>
      <c r="J49" s="80"/>
      <c r="K49" s="80"/>
      <c r="L49" s="80"/>
      <c r="M49" s="80"/>
      <c r="N49" s="80"/>
      <c r="O49" s="17"/>
      <c r="P49" s="17"/>
      <c r="Q49" s="1"/>
    </row>
    <row r="50" spans="3:18" x14ac:dyDescent="0.25">
      <c r="C50" s="182"/>
      <c r="D50" s="182"/>
      <c r="E50" s="182"/>
      <c r="F50" s="182"/>
      <c r="G50" s="182"/>
      <c r="H50" s="182"/>
      <c r="I50" s="182"/>
      <c r="J50" s="182"/>
      <c r="K50" s="182"/>
      <c r="L50" s="182"/>
      <c r="M50" s="182"/>
      <c r="N50" s="182"/>
      <c r="O50" s="182"/>
      <c r="P50" s="182"/>
      <c r="Q50" s="182"/>
      <c r="R50" s="182"/>
    </row>
  </sheetData>
  <sheetProtection algorithmName="SHA-512" hashValue="vmsKD4tz1JgG4q8I9hD387DlJUXwAS9mxF/fbQzLGh7Iwyk5yE5lriw+bT2yX38KR38bU6b+gz+YMj4Z3yyC8Q==" saltValue="EAzfwmOmPy03mxdy7t2nkg==" spinCount="100000"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C2" sqref="C2"/>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ht="15" customHeight="1" x14ac:dyDescent="0.25">
      <c r="A8" s="3"/>
      <c r="B8" s="15"/>
      <c r="C8" s="105" t="s">
        <v>47</v>
      </c>
      <c r="D8" s="17"/>
      <c r="E8" s="17"/>
      <c r="F8" s="17"/>
      <c r="G8" s="17"/>
      <c r="H8" s="17"/>
      <c r="I8" s="17"/>
      <c r="J8" s="17"/>
      <c r="K8" s="17"/>
      <c r="L8" s="17"/>
      <c r="M8" s="17"/>
      <c r="N8" s="17"/>
      <c r="O8" s="17"/>
      <c r="P8" s="1"/>
    </row>
    <row r="9" spans="1:22" ht="15" customHeight="1" x14ac:dyDescent="0.25">
      <c r="A9" s="3"/>
      <c r="B9" s="15"/>
      <c r="C9" s="105" t="s">
        <v>45</v>
      </c>
      <c r="D9" s="17"/>
      <c r="E9" s="17"/>
      <c r="F9" s="17"/>
      <c r="G9" s="17"/>
      <c r="H9" s="17"/>
      <c r="I9" s="17"/>
      <c r="J9" s="17"/>
      <c r="K9" s="17"/>
      <c r="L9" s="17"/>
      <c r="M9" s="17"/>
      <c r="N9" s="17"/>
      <c r="O9" s="17"/>
      <c r="P9" s="1"/>
    </row>
    <row r="10" spans="1:22" ht="15" customHeight="1" x14ac:dyDescent="0.25">
      <c r="A10" s="3"/>
      <c r="B10" s="15"/>
      <c r="C10" s="105" t="s">
        <v>46</v>
      </c>
      <c r="D10" s="17"/>
      <c r="E10" s="17"/>
      <c r="F10" s="17"/>
      <c r="G10" s="17"/>
      <c r="H10" s="17"/>
      <c r="I10" s="17"/>
      <c r="J10" s="17"/>
      <c r="K10" s="17"/>
      <c r="L10" s="17"/>
      <c r="M10" s="17"/>
      <c r="N10" s="17"/>
      <c r="O10" s="17"/>
      <c r="P10" s="1"/>
    </row>
    <row r="11" spans="1:22" s="91" customFormat="1" ht="15" customHeight="1" x14ac:dyDescent="0.25">
      <c r="A11" s="92"/>
      <c r="B11" s="104"/>
      <c r="C11" s="105" t="s">
        <v>52</v>
      </c>
      <c r="D11" s="106"/>
      <c r="E11" s="106"/>
      <c r="F11" s="106"/>
      <c r="G11" s="106"/>
      <c r="H11" s="106"/>
      <c r="I11" s="106"/>
      <c r="J11" s="106"/>
      <c r="K11" s="106"/>
      <c r="L11" s="106"/>
      <c r="M11" s="106"/>
      <c r="N11" s="106"/>
      <c r="O11" s="106"/>
      <c r="P11" s="90"/>
    </row>
    <row r="12" spans="1:22" s="91" customFormat="1"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8" t="s">
        <v>35</v>
      </c>
      <c r="D14" s="79"/>
      <c r="E14" s="80"/>
      <c r="F14" s="80"/>
      <c r="G14" s="80"/>
      <c r="H14" s="80"/>
      <c r="I14" s="80"/>
      <c r="J14" s="80"/>
      <c r="K14" s="80"/>
      <c r="L14" s="80"/>
      <c r="M14" s="80"/>
      <c r="N14" s="80"/>
      <c r="O14" s="17"/>
      <c r="P14" s="17"/>
      <c r="Q14" s="1"/>
    </row>
    <row r="15" spans="1:22" ht="22.5" customHeight="1" x14ac:dyDescent="0.25">
      <c r="A15" s="3"/>
      <c r="B15" s="15"/>
      <c r="C15" s="182" t="s">
        <v>48</v>
      </c>
      <c r="D15" s="182"/>
      <c r="E15" s="182"/>
      <c r="F15" s="182"/>
      <c r="G15" s="182"/>
      <c r="H15" s="182"/>
      <c r="I15" s="182"/>
      <c r="J15" s="182"/>
      <c r="K15" s="182"/>
      <c r="L15" s="182"/>
      <c r="M15" s="182"/>
      <c r="N15" s="182"/>
      <c r="O15" s="182"/>
      <c r="P15" s="182"/>
      <c r="Q15" s="182"/>
      <c r="R15" s="182"/>
    </row>
    <row r="16" spans="1:22" ht="15.75" thickBot="1" x14ac:dyDescent="0.3">
      <c r="A16" s="3"/>
      <c r="B16" s="1"/>
      <c r="D16" s="1"/>
      <c r="E16" s="1"/>
      <c r="F16" s="1"/>
      <c r="G16" s="1"/>
      <c r="H16" s="1"/>
      <c r="I16" s="1"/>
      <c r="J16" s="1"/>
      <c r="K16" s="1"/>
      <c r="L16" s="1"/>
      <c r="M16" s="1"/>
      <c r="N16" s="1"/>
      <c r="O16" s="1"/>
      <c r="P16" s="1"/>
    </row>
    <row r="17" spans="1:16" x14ac:dyDescent="0.25">
      <c r="A17" s="92"/>
      <c r="B17" s="107"/>
      <c r="C17" s="108" t="s">
        <v>5</v>
      </c>
      <c r="D17" s="109"/>
      <c r="E17" s="110"/>
      <c r="F17" s="111" t="s">
        <v>6</v>
      </c>
      <c r="G17" s="90"/>
      <c r="H17" s="112"/>
      <c r="I17" s="112"/>
      <c r="J17" s="112"/>
      <c r="K17" s="112"/>
      <c r="L17" s="112"/>
      <c r="M17" s="112"/>
      <c r="N17" s="112"/>
      <c r="O17" s="112"/>
      <c r="P17" s="112"/>
    </row>
    <row r="18" spans="1:16" x14ac:dyDescent="0.25">
      <c r="A18" s="92"/>
      <c r="B18" s="113"/>
      <c r="C18" s="114" t="s">
        <v>7</v>
      </c>
      <c r="D18" s="106"/>
      <c r="E18" s="115"/>
      <c r="F18" s="116" t="s">
        <v>27</v>
      </c>
      <c r="G18" s="90"/>
      <c r="H18" s="112"/>
      <c r="I18" s="112"/>
      <c r="J18" s="86"/>
      <c r="K18" s="86"/>
      <c r="L18" s="112"/>
      <c r="M18" s="112"/>
      <c r="N18" s="112"/>
      <c r="O18" s="112"/>
      <c r="P18" s="112"/>
    </row>
    <row r="19" spans="1:16" ht="15.75" thickBot="1" x14ac:dyDescent="0.3">
      <c r="A19" s="92"/>
      <c r="B19" s="117"/>
      <c r="C19" s="118" t="s">
        <v>9</v>
      </c>
      <c r="D19" s="119"/>
      <c r="E19" s="120"/>
      <c r="F19" s="121">
        <v>0.02</v>
      </c>
      <c r="G19" s="90"/>
      <c r="H19" s="112"/>
      <c r="I19" s="112"/>
      <c r="J19" s="176"/>
      <c r="K19" s="86"/>
      <c r="L19" s="112"/>
      <c r="M19" s="112"/>
      <c r="N19" s="112"/>
      <c r="O19" s="112"/>
      <c r="P19" s="112"/>
    </row>
    <row r="20" spans="1:16" x14ac:dyDescent="0.25">
      <c r="A20" s="92"/>
      <c r="B20" s="122"/>
      <c r="C20" s="123" t="s">
        <v>10</v>
      </c>
      <c r="D20" s="124"/>
      <c r="E20" s="125"/>
      <c r="F20" s="126">
        <f>VLOOKUP(F18,dropdown!B$1:C$15,2,FALSE)</f>
        <v>55253.7</v>
      </c>
      <c r="G20" s="90"/>
      <c r="H20" s="112"/>
      <c r="I20" s="112"/>
      <c r="J20" s="112"/>
      <c r="K20" s="112"/>
      <c r="L20" s="112"/>
      <c r="M20" s="112"/>
      <c r="N20" s="112"/>
      <c r="O20" s="112"/>
      <c r="P20" s="112"/>
    </row>
    <row r="21" spans="1:16" ht="15.75" thickBot="1" x14ac:dyDescent="0.3">
      <c r="A21" s="92"/>
      <c r="B21" s="127"/>
      <c r="C21" s="128" t="s">
        <v>11</v>
      </c>
      <c r="D21" s="129"/>
      <c r="E21" s="130"/>
      <c r="F21" s="131">
        <v>1.0893999999999999</v>
      </c>
      <c r="G21" s="90"/>
      <c r="H21" s="112"/>
      <c r="I21" s="112"/>
      <c r="J21" s="112"/>
      <c r="K21" s="112"/>
      <c r="L21" s="112"/>
      <c r="M21" s="112"/>
      <c r="N21" s="112"/>
      <c r="O21" s="112"/>
      <c r="P21" s="112"/>
    </row>
    <row r="22" spans="1:16" ht="15.75" thickBot="1" x14ac:dyDescent="0.3">
      <c r="A22" s="132"/>
      <c r="B22" s="112"/>
      <c r="C22" s="112"/>
      <c r="D22" s="112"/>
      <c r="E22" s="112"/>
      <c r="F22" s="112"/>
      <c r="G22" s="112"/>
      <c r="H22" s="112"/>
      <c r="I22" s="112"/>
      <c r="J22" s="112"/>
      <c r="K22" s="112"/>
      <c r="L22" s="112"/>
      <c r="M22" s="112"/>
      <c r="N22" s="112"/>
      <c r="O22" s="112"/>
      <c r="P22" s="112"/>
    </row>
    <row r="23" spans="1:16" ht="15.75" thickBot="1" x14ac:dyDescent="0.3">
      <c r="A23" s="132"/>
      <c r="B23" s="133"/>
      <c r="C23" s="189" t="s">
        <v>12</v>
      </c>
      <c r="D23" s="189"/>
      <c r="E23" s="189"/>
      <c r="F23" s="189"/>
      <c r="G23" s="189"/>
      <c r="H23" s="189"/>
      <c r="I23" s="189"/>
      <c r="J23" s="189"/>
      <c r="K23" s="189"/>
      <c r="L23" s="189"/>
      <c r="M23" s="189"/>
      <c r="N23" s="189"/>
      <c r="O23" s="134"/>
      <c r="P23" s="112"/>
    </row>
    <row r="24" spans="1:16" x14ac:dyDescent="0.25">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
      <c r="A25" s="132"/>
      <c r="B25" s="139"/>
      <c r="C25" s="194" t="s">
        <v>41</v>
      </c>
      <c r="D25" s="140" t="s">
        <v>13</v>
      </c>
      <c r="E25" s="141">
        <v>0</v>
      </c>
      <c r="F25" s="141">
        <v>0</v>
      </c>
      <c r="G25" s="141">
        <v>0</v>
      </c>
      <c r="H25" s="141">
        <v>0</v>
      </c>
      <c r="I25" s="141">
        <v>0</v>
      </c>
      <c r="J25" s="141">
        <v>0</v>
      </c>
      <c r="K25" s="141">
        <v>0</v>
      </c>
      <c r="L25" s="141">
        <v>0</v>
      </c>
      <c r="M25" s="141">
        <v>0</v>
      </c>
      <c r="N25" s="141">
        <v>0</v>
      </c>
      <c r="O25" s="142"/>
      <c r="P25" s="112"/>
    </row>
    <row r="26" spans="1:16" ht="15.75" thickBot="1" x14ac:dyDescent="0.3">
      <c r="A26" s="132"/>
      <c r="B26" s="139"/>
      <c r="C26" s="194"/>
      <c r="D26" s="143" t="s">
        <v>14</v>
      </c>
      <c r="E26" s="144">
        <v>100</v>
      </c>
      <c r="F26" s="144">
        <v>0</v>
      </c>
      <c r="G26" s="144">
        <v>0</v>
      </c>
      <c r="H26" s="144">
        <v>0</v>
      </c>
      <c r="I26" s="144">
        <v>0</v>
      </c>
      <c r="J26" s="144">
        <v>0</v>
      </c>
      <c r="K26" s="144">
        <v>0</v>
      </c>
      <c r="L26" s="144">
        <v>0</v>
      </c>
      <c r="M26" s="144">
        <v>0</v>
      </c>
      <c r="N26" s="144">
        <v>0</v>
      </c>
      <c r="O26" s="142"/>
      <c r="P26" s="112"/>
    </row>
    <row r="27" spans="1:16" ht="15.75" thickBot="1" x14ac:dyDescent="0.3">
      <c r="A27" s="132"/>
      <c r="B27" s="139"/>
      <c r="C27" s="190"/>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75" thickBot="1" x14ac:dyDescent="0.3">
      <c r="A28" s="132"/>
      <c r="B28" s="139"/>
      <c r="C28" s="147"/>
      <c r="D28" s="148"/>
      <c r="E28" s="149"/>
      <c r="F28" s="149"/>
      <c r="G28" s="149"/>
      <c r="H28" s="148"/>
      <c r="I28" s="148"/>
      <c r="J28" s="148"/>
      <c r="K28" s="148"/>
      <c r="L28" s="148"/>
      <c r="M28" s="148"/>
      <c r="N28" s="150"/>
      <c r="O28" s="142"/>
      <c r="P28" s="112"/>
    </row>
    <row r="29" spans="1:16" ht="15.75" customHeight="1" thickBot="1" x14ac:dyDescent="0.3">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
      <c r="A30" s="132"/>
      <c r="B30" s="139"/>
      <c r="C30" s="194"/>
      <c r="D30" s="152" t="s">
        <v>14</v>
      </c>
      <c r="E30" s="144">
        <v>0</v>
      </c>
      <c r="F30" s="144">
        <v>0</v>
      </c>
      <c r="G30" s="144">
        <v>0</v>
      </c>
      <c r="H30" s="144">
        <v>0</v>
      </c>
      <c r="I30" s="144">
        <v>0</v>
      </c>
      <c r="J30" s="144">
        <v>0</v>
      </c>
      <c r="K30" s="144">
        <v>0</v>
      </c>
      <c r="L30" s="144">
        <v>0</v>
      </c>
      <c r="M30" s="144">
        <v>0</v>
      </c>
      <c r="N30" s="144">
        <v>0</v>
      </c>
      <c r="O30" s="142"/>
      <c r="P30" s="112"/>
    </row>
    <row r="31" spans="1:16" ht="15.75" thickBot="1" x14ac:dyDescent="0.3">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75" thickBot="1" x14ac:dyDescent="0.3">
      <c r="A32" s="132"/>
      <c r="B32" s="139"/>
      <c r="C32" s="154"/>
      <c r="D32" s="154"/>
      <c r="E32" s="154"/>
      <c r="F32" s="154"/>
      <c r="G32" s="154"/>
      <c r="H32" s="154"/>
      <c r="I32" s="154"/>
      <c r="J32" s="154"/>
      <c r="K32" s="154"/>
      <c r="L32" s="154"/>
      <c r="M32" s="154"/>
      <c r="N32" s="154"/>
      <c r="O32" s="142"/>
      <c r="P32" s="90"/>
    </row>
    <row r="33" spans="1:16" ht="15.75" thickBot="1" x14ac:dyDescent="0.3">
      <c r="A33" s="92"/>
      <c r="B33" s="155"/>
      <c r="C33" s="192" t="s">
        <v>17</v>
      </c>
      <c r="D33" s="192"/>
      <c r="E33" s="156">
        <f>IF(UPPER($F$17="GEN"),ROUND(E26*(1-$F$19),1)*$F$20+ROUND(E30*(1-$F$19),1)*IF($C$31="Summer",$F$20*184/365,$F$20*181/365),ROUND(E26*$F$21,1)*$F$20+ROUND(E30*$F$21,1)*IF($C$31="Summer",$F$20*184/365,$F$20*181/365))</f>
        <v>5414862.5999999996</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75" thickBot="1" x14ac:dyDescent="0.3">
      <c r="A34" s="92"/>
      <c r="B34" s="90"/>
      <c r="C34" s="90"/>
      <c r="D34" s="90"/>
      <c r="E34" s="90"/>
      <c r="F34" s="90"/>
      <c r="G34" s="90"/>
      <c r="H34" s="90"/>
      <c r="I34" s="90"/>
      <c r="J34" s="90"/>
      <c r="K34" s="90"/>
      <c r="L34" s="90"/>
      <c r="M34" s="90"/>
      <c r="N34" s="90"/>
      <c r="O34" s="90"/>
      <c r="P34" s="90"/>
    </row>
    <row r="35" spans="1:16" x14ac:dyDescent="0.25">
      <c r="A35" s="92"/>
      <c r="B35" s="122"/>
      <c r="C35" s="158" t="s">
        <v>18</v>
      </c>
      <c r="D35" s="159"/>
      <c r="E35" s="159"/>
      <c r="F35" s="159"/>
      <c r="G35" s="160">
        <f>SUM(E26:N26)+SUM(E30:N30)</f>
        <v>100</v>
      </c>
      <c r="H35" s="90"/>
      <c r="I35" s="90"/>
      <c r="J35" s="90"/>
      <c r="K35" s="90"/>
      <c r="L35" s="90"/>
      <c r="M35" s="90"/>
      <c r="N35" s="90"/>
      <c r="O35" s="90"/>
      <c r="P35" s="90"/>
    </row>
    <row r="36" spans="1:16" x14ac:dyDescent="0.25">
      <c r="A36" s="92"/>
      <c r="B36" s="113"/>
      <c r="C36" s="114" t="s">
        <v>19</v>
      </c>
      <c r="D36" s="106"/>
      <c r="E36" s="106"/>
      <c r="F36" s="106"/>
      <c r="G36" s="161">
        <f>IF(UPPER(F17="GEN"),ROUND(G35*(1-F19),1),ROUND(G35*F21,1))</f>
        <v>98</v>
      </c>
      <c r="H36" s="90"/>
      <c r="I36" s="90"/>
      <c r="J36" s="90"/>
      <c r="K36" s="90"/>
      <c r="L36" s="90"/>
      <c r="M36" s="90"/>
      <c r="N36" s="90"/>
      <c r="O36" s="90"/>
      <c r="P36" s="90"/>
    </row>
    <row r="37" spans="1:16" x14ac:dyDescent="0.25">
      <c r="A37" s="92"/>
      <c r="B37" s="113"/>
      <c r="C37" s="114" t="s">
        <v>20</v>
      </c>
      <c r="D37" s="106"/>
      <c r="E37" s="106"/>
      <c r="F37" s="106"/>
      <c r="G37" s="162">
        <f>SUM(E33:N33)</f>
        <v>5414862.5999999996</v>
      </c>
      <c r="H37" s="90"/>
      <c r="I37" s="90"/>
      <c r="J37" s="90"/>
      <c r="K37" s="90"/>
      <c r="L37" s="90"/>
      <c r="M37" s="90"/>
      <c r="N37" s="90"/>
      <c r="O37" s="90"/>
      <c r="P37" s="90"/>
    </row>
    <row r="38" spans="1:16" ht="18.75" customHeight="1" thickBot="1" x14ac:dyDescent="0.3">
      <c r="A38" s="92"/>
      <c r="B38" s="117"/>
      <c r="C38" s="164" t="s">
        <v>21</v>
      </c>
      <c r="D38" s="165"/>
      <c r="E38" s="165"/>
      <c r="F38" s="165"/>
      <c r="G38" s="166">
        <v>0.7</v>
      </c>
      <c r="H38" s="163"/>
      <c r="I38" s="88"/>
      <c r="J38" s="90"/>
      <c r="K38" s="90"/>
      <c r="L38" s="90"/>
      <c r="M38" s="90"/>
      <c r="N38" s="90"/>
      <c r="O38" s="90"/>
      <c r="P38" s="90"/>
    </row>
    <row r="39" spans="1:16" ht="26.25" customHeight="1" thickBot="1" x14ac:dyDescent="0.3">
      <c r="A39" s="92"/>
      <c r="B39" s="155"/>
      <c r="C39" s="184" t="s">
        <v>36</v>
      </c>
      <c r="D39" s="184"/>
      <c r="E39" s="184"/>
      <c r="F39" s="185"/>
      <c r="G39" s="167">
        <f>ROUNDUP(IF(UPPER(F17="GEN"),G37*(1-G38),G37),-2)</f>
        <v>1624500</v>
      </c>
      <c r="H39" s="90"/>
      <c r="I39" s="90"/>
      <c r="J39" s="90"/>
      <c r="K39" s="90"/>
      <c r="L39" s="90"/>
      <c r="M39" s="90"/>
      <c r="N39" s="90"/>
      <c r="O39" s="90"/>
      <c r="P39" s="90"/>
    </row>
    <row r="40" spans="1:16" ht="27.75" customHeight="1" thickBot="1" x14ac:dyDescent="0.3">
      <c r="A40" s="91"/>
      <c r="B40" s="172"/>
      <c r="C40" s="186" t="s">
        <v>38</v>
      </c>
      <c r="D40" s="186"/>
      <c r="E40" s="186"/>
      <c r="F40" s="187"/>
      <c r="G40" s="167">
        <f>ROUNDUP(G39/0.9,-2)</f>
        <v>1805000</v>
      </c>
      <c r="H40" s="91"/>
      <c r="I40" s="91"/>
      <c r="J40" s="91"/>
      <c r="K40" s="91"/>
      <c r="L40" s="91"/>
      <c r="M40" s="91"/>
      <c r="N40" s="91"/>
      <c r="O40" s="91"/>
      <c r="P40" s="91"/>
    </row>
    <row r="41" spans="1:16" ht="38.25" customHeight="1" x14ac:dyDescent="0.25">
      <c r="A41" s="91"/>
      <c r="B41" s="91"/>
      <c r="C41" s="183" t="s">
        <v>37</v>
      </c>
      <c r="D41" s="183"/>
      <c r="E41" s="183"/>
      <c r="F41" s="183"/>
      <c r="G41" s="183"/>
      <c r="H41" s="91"/>
      <c r="I41" s="91"/>
      <c r="J41" s="91"/>
      <c r="K41" s="91"/>
      <c r="L41" s="91"/>
      <c r="M41" s="91"/>
      <c r="N41" s="91"/>
      <c r="O41" s="91"/>
      <c r="P41" s="91"/>
    </row>
    <row r="42" spans="1:16" ht="12" customHeight="1" x14ac:dyDescent="0.25">
      <c r="A42" s="91"/>
      <c r="B42" s="91"/>
      <c r="C42" s="173"/>
      <c r="D42" s="174"/>
      <c r="E42" s="174"/>
      <c r="F42" s="174"/>
      <c r="G42" s="174"/>
      <c r="H42" s="91"/>
      <c r="I42" s="91"/>
      <c r="J42" s="91"/>
      <c r="K42" s="91"/>
      <c r="L42" s="91"/>
      <c r="M42" s="91"/>
      <c r="N42" s="91"/>
      <c r="O42" s="91"/>
      <c r="P42" s="91"/>
    </row>
    <row r="45" spans="1:16" x14ac:dyDescent="0.25">
      <c r="A45" s="91"/>
      <c r="B45" s="91"/>
      <c r="C45" s="91"/>
      <c r="D45" s="91"/>
      <c r="E45" s="91"/>
      <c r="F45" s="91"/>
      <c r="G45" s="91"/>
      <c r="H45" s="91"/>
      <c r="I45" s="171"/>
      <c r="J45" s="91"/>
      <c r="K45" s="91"/>
      <c r="L45" s="91"/>
      <c r="M45" s="91"/>
      <c r="N45" s="91"/>
      <c r="O45" s="91"/>
      <c r="P45" s="91"/>
    </row>
    <row r="46" spans="1:16" ht="15.75" customHeight="1" x14ac:dyDescent="0.25">
      <c r="A46" s="91"/>
      <c r="B46" s="91"/>
      <c r="C46" s="91"/>
      <c r="D46" s="91"/>
      <c r="E46" s="91"/>
      <c r="F46" s="91"/>
      <c r="G46" s="91"/>
      <c r="H46" s="91"/>
      <c r="I46" s="91"/>
      <c r="J46" s="91"/>
      <c r="K46" s="91"/>
      <c r="L46" s="91"/>
      <c r="M46" s="91"/>
      <c r="N46" s="91"/>
      <c r="O46" s="91"/>
      <c r="P46" s="91"/>
    </row>
  </sheetData>
  <sheetProtection algorithmName="SHA-512" hashValue="DTcpstEbUX9Xo1hn5oGRDLZzz0wkls9bDl1qdGmk5UlQt8xvb1qfkJLgX3HxEH73Pn5BSaISc4HBeEL+YAW7Cg==" saltValue="YDdmJKUDHHoyvobVSCCACw=="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C2" sqref="C2"/>
    </sheetView>
  </sheetViews>
  <sheetFormatPr defaultColWidth="9.140625" defaultRowHeight="15" x14ac:dyDescent="0.25"/>
  <cols>
    <col min="1" max="1" width="2.28515625" style="91" customWidth="1"/>
    <col min="2" max="2" width="0.85546875" style="91" customWidth="1"/>
    <col min="3" max="3" width="20.140625" style="91" customWidth="1"/>
    <col min="4" max="4" width="11.140625" style="91" customWidth="1"/>
    <col min="5" max="14" width="14.85546875" style="91" customWidth="1"/>
    <col min="15" max="15" width="0.85546875" style="91" customWidth="1"/>
    <col min="16" max="16" width="8.85546875" style="91" customWidth="1"/>
    <col min="17" max="18" width="9.140625" style="91"/>
    <col min="19" max="20" width="9.140625" style="91" customWidth="1"/>
    <col min="21" max="16384" width="9.140625" style="91"/>
  </cols>
  <sheetData>
    <row r="1" spans="1:22" ht="9" customHeight="1" thickBot="1" x14ac:dyDescent="0.3">
      <c r="A1" s="90"/>
      <c r="B1" s="90"/>
      <c r="C1" s="90"/>
      <c r="D1" s="90"/>
      <c r="E1" s="90"/>
      <c r="F1" s="90"/>
      <c r="G1" s="90"/>
      <c r="H1" s="90"/>
      <c r="I1" s="90"/>
      <c r="J1" s="90"/>
      <c r="K1" s="90"/>
      <c r="L1" s="90"/>
      <c r="M1" s="90"/>
      <c r="N1" s="90"/>
      <c r="O1" s="90"/>
      <c r="P1" s="90"/>
    </row>
    <row r="2" spans="1:22" ht="28.5" customHeight="1" thickBot="1" x14ac:dyDescent="0.3">
      <c r="A2" s="92"/>
      <c r="B2" s="93"/>
      <c r="C2" s="94" t="s">
        <v>55</v>
      </c>
      <c r="D2" s="95"/>
      <c r="E2" s="95"/>
      <c r="F2" s="95"/>
      <c r="G2" s="95"/>
      <c r="H2" s="95"/>
      <c r="I2" s="95"/>
      <c r="J2" s="95"/>
      <c r="K2" s="95"/>
      <c r="L2" s="95"/>
      <c r="M2" s="95"/>
      <c r="N2" s="95"/>
      <c r="O2" s="95"/>
      <c r="P2" s="95"/>
      <c r="Q2" s="96"/>
    </row>
    <row r="3" spans="1:22" ht="52.5" customHeight="1" x14ac:dyDescent="0.25">
      <c r="A3" s="97"/>
      <c r="B3" s="188" t="s">
        <v>0</v>
      </c>
      <c r="C3" s="188"/>
      <c r="D3" s="188"/>
      <c r="E3" s="188"/>
      <c r="F3" s="188"/>
      <c r="G3" s="188"/>
      <c r="H3" s="188"/>
      <c r="I3" s="188"/>
      <c r="J3" s="188"/>
      <c r="K3" s="188"/>
      <c r="L3" s="188"/>
      <c r="M3" s="188"/>
      <c r="N3" s="188"/>
      <c r="O3" s="188"/>
      <c r="P3" s="188"/>
      <c r="Q3" s="188"/>
      <c r="R3" s="98"/>
      <c r="S3" s="98"/>
      <c r="T3" s="98"/>
      <c r="U3" s="98"/>
      <c r="V3" s="98"/>
    </row>
    <row r="4" spans="1:22" ht="18.75" x14ac:dyDescent="0.25">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25">
      <c r="A5" s="92"/>
      <c r="B5" s="104"/>
      <c r="C5" s="105" t="s">
        <v>2</v>
      </c>
      <c r="D5" s="106"/>
      <c r="E5" s="106"/>
      <c r="F5" s="106"/>
      <c r="G5" s="106"/>
      <c r="H5" s="106"/>
      <c r="I5" s="106"/>
      <c r="J5" s="106"/>
      <c r="K5" s="106"/>
      <c r="L5" s="106"/>
      <c r="M5" s="106"/>
      <c r="N5" s="106"/>
      <c r="O5" s="106"/>
      <c r="P5" s="90"/>
    </row>
    <row r="6" spans="1:22" ht="15" customHeight="1" x14ac:dyDescent="0.25">
      <c r="A6" s="92"/>
      <c r="B6" s="104"/>
      <c r="C6" s="105" t="s">
        <v>3</v>
      </c>
      <c r="D6" s="106"/>
      <c r="E6" s="106"/>
      <c r="F6" s="106"/>
      <c r="G6" s="106"/>
      <c r="H6" s="106"/>
      <c r="I6" s="106"/>
      <c r="J6" s="106"/>
      <c r="K6" s="106"/>
      <c r="L6" s="106"/>
      <c r="M6" s="106"/>
      <c r="N6" s="106"/>
      <c r="O6" s="106"/>
      <c r="P6" s="90"/>
    </row>
    <row r="7" spans="1:22" ht="15" customHeight="1" x14ac:dyDescent="0.25">
      <c r="A7" s="92"/>
      <c r="B7" s="104"/>
      <c r="C7" s="105" t="s">
        <v>4</v>
      </c>
      <c r="D7" s="106"/>
      <c r="E7" s="106"/>
      <c r="F7" s="106"/>
      <c r="G7" s="106"/>
      <c r="H7" s="106"/>
      <c r="I7" s="106"/>
      <c r="J7" s="106"/>
      <c r="K7" s="106"/>
      <c r="L7" s="106"/>
      <c r="M7" s="106"/>
      <c r="N7" s="106"/>
      <c r="O7" s="106"/>
      <c r="P7" s="90"/>
    </row>
    <row r="8" spans="1:22" ht="15" customHeight="1" x14ac:dyDescent="0.25">
      <c r="A8" s="92"/>
      <c r="B8" s="104"/>
      <c r="C8" s="105" t="s">
        <v>47</v>
      </c>
      <c r="D8" s="106"/>
      <c r="E8" s="106"/>
      <c r="F8" s="106"/>
      <c r="G8" s="106"/>
      <c r="H8" s="106"/>
      <c r="I8" s="106"/>
      <c r="J8" s="106"/>
      <c r="K8" s="106"/>
      <c r="L8" s="106"/>
      <c r="M8" s="106"/>
      <c r="N8" s="106"/>
      <c r="O8" s="106"/>
      <c r="P8" s="90"/>
    </row>
    <row r="9" spans="1:22" ht="15" customHeight="1" x14ac:dyDescent="0.25">
      <c r="A9" s="92"/>
      <c r="B9" s="104"/>
      <c r="C9" s="105" t="s">
        <v>45</v>
      </c>
      <c r="D9" s="106"/>
      <c r="E9" s="106"/>
      <c r="F9" s="106"/>
      <c r="G9" s="106"/>
      <c r="H9" s="106"/>
      <c r="I9" s="106"/>
      <c r="J9" s="106"/>
      <c r="K9" s="106"/>
      <c r="L9" s="106"/>
      <c r="M9" s="106"/>
      <c r="N9" s="106"/>
      <c r="O9" s="106"/>
      <c r="P9" s="90"/>
    </row>
    <row r="10" spans="1:22" ht="15" customHeight="1" x14ac:dyDescent="0.25">
      <c r="A10" s="92"/>
      <c r="B10" s="104"/>
      <c r="C10" s="105" t="s">
        <v>46</v>
      </c>
      <c r="D10" s="106"/>
      <c r="E10" s="106"/>
      <c r="F10" s="106"/>
      <c r="G10" s="106"/>
      <c r="H10" s="106"/>
      <c r="I10" s="106"/>
      <c r="J10" s="106"/>
      <c r="K10" s="106"/>
      <c r="L10" s="106"/>
      <c r="M10" s="106"/>
      <c r="N10" s="106"/>
      <c r="O10" s="106"/>
      <c r="P10" s="90"/>
    </row>
    <row r="11" spans="1:22" ht="15" customHeight="1" x14ac:dyDescent="0.25">
      <c r="A11" s="92"/>
      <c r="B11" s="104"/>
      <c r="C11" s="105" t="s">
        <v>52</v>
      </c>
      <c r="D11" s="106"/>
      <c r="E11" s="106"/>
      <c r="F11" s="106"/>
      <c r="G11" s="106"/>
      <c r="H11" s="106"/>
      <c r="I11" s="106"/>
      <c r="J11" s="106"/>
      <c r="K11" s="106"/>
      <c r="L11" s="106"/>
      <c r="M11" s="106"/>
      <c r="N11" s="106"/>
      <c r="O11" s="106"/>
      <c r="P11" s="90"/>
    </row>
    <row r="12" spans="1:22"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92"/>
      <c r="B13" s="104"/>
      <c r="C13" s="105"/>
      <c r="D13" s="106"/>
      <c r="E13" s="106"/>
      <c r="F13" s="106"/>
      <c r="G13" s="106"/>
      <c r="H13" s="106"/>
      <c r="I13" s="106"/>
      <c r="J13" s="106"/>
      <c r="K13" s="106"/>
      <c r="L13" s="106"/>
      <c r="M13" s="106"/>
      <c r="N13" s="106"/>
      <c r="O13" s="106"/>
      <c r="P13" s="90"/>
    </row>
    <row r="14" spans="1:22" ht="15" customHeight="1" x14ac:dyDescent="0.25">
      <c r="A14" s="92"/>
      <c r="B14" s="104"/>
      <c r="C14" s="168" t="s">
        <v>35</v>
      </c>
      <c r="D14" s="169"/>
      <c r="E14" s="170"/>
      <c r="F14" s="170"/>
      <c r="G14" s="170"/>
      <c r="H14" s="170"/>
      <c r="I14" s="170"/>
      <c r="J14" s="170"/>
      <c r="K14" s="170"/>
      <c r="L14" s="170"/>
      <c r="M14" s="170"/>
      <c r="N14" s="170"/>
      <c r="O14" s="106"/>
      <c r="P14" s="106"/>
      <c r="Q14" s="90"/>
    </row>
    <row r="15" spans="1:22" ht="22.5" customHeight="1" x14ac:dyDescent="0.25">
      <c r="A15" s="92"/>
      <c r="B15" s="104"/>
      <c r="C15" s="182" t="s">
        <v>49</v>
      </c>
      <c r="D15" s="182"/>
      <c r="E15" s="182"/>
      <c r="F15" s="182"/>
      <c r="G15" s="182"/>
      <c r="H15" s="182"/>
      <c r="I15" s="182"/>
      <c r="J15" s="182"/>
      <c r="K15" s="182"/>
      <c r="L15" s="182"/>
      <c r="M15" s="182"/>
      <c r="N15" s="182"/>
      <c r="O15" s="182"/>
      <c r="P15" s="182"/>
      <c r="Q15" s="182"/>
      <c r="R15" s="182"/>
    </row>
    <row r="16" spans="1:22" ht="15.75" thickBot="1" x14ac:dyDescent="0.3">
      <c r="A16" s="92"/>
      <c r="B16" s="90"/>
      <c r="D16" s="90"/>
      <c r="E16" s="90"/>
      <c r="F16" s="90"/>
      <c r="G16" s="90"/>
      <c r="H16" s="90"/>
      <c r="I16" s="90"/>
      <c r="J16" s="90"/>
      <c r="K16" s="90"/>
      <c r="L16" s="90"/>
      <c r="M16" s="90"/>
      <c r="N16" s="90"/>
      <c r="O16" s="90"/>
      <c r="P16" s="90"/>
    </row>
    <row r="17" spans="1:16" x14ac:dyDescent="0.25">
      <c r="A17" s="92"/>
      <c r="B17" s="107"/>
      <c r="C17" s="108" t="s">
        <v>5</v>
      </c>
      <c r="D17" s="109"/>
      <c r="E17" s="110"/>
      <c r="F17" s="111" t="s">
        <v>6</v>
      </c>
      <c r="G17" s="90"/>
      <c r="H17" s="112"/>
      <c r="I17" s="112"/>
      <c r="J17" s="112"/>
      <c r="K17" s="112"/>
      <c r="L17" s="112"/>
      <c r="M17" s="112"/>
      <c r="N17" s="112"/>
      <c r="O17" s="112"/>
      <c r="P17" s="112"/>
    </row>
    <row r="18" spans="1:16" x14ac:dyDescent="0.25">
      <c r="A18" s="92"/>
      <c r="B18" s="113"/>
      <c r="C18" s="114" t="s">
        <v>7</v>
      </c>
      <c r="D18" s="106"/>
      <c r="E18" s="115"/>
      <c r="F18" s="116" t="s">
        <v>22</v>
      </c>
      <c r="G18" s="90"/>
      <c r="H18" s="176"/>
      <c r="I18" s="112"/>
      <c r="J18" s="86"/>
      <c r="K18" s="86"/>
      <c r="L18" s="112"/>
      <c r="M18" s="112"/>
      <c r="N18" s="112"/>
      <c r="O18" s="112"/>
      <c r="P18" s="112"/>
    </row>
    <row r="19" spans="1:16" ht="15.75" thickBot="1" x14ac:dyDescent="0.3">
      <c r="A19" s="92"/>
      <c r="B19" s="117"/>
      <c r="C19" s="118" t="s">
        <v>9</v>
      </c>
      <c r="D19" s="119"/>
      <c r="E19" s="120"/>
      <c r="F19" s="121">
        <v>0</v>
      </c>
      <c r="G19" s="90"/>
      <c r="H19" s="112"/>
      <c r="I19" s="112"/>
      <c r="J19" s="86"/>
      <c r="K19" s="86"/>
      <c r="L19" s="112"/>
      <c r="M19" s="112"/>
      <c r="N19" s="112"/>
      <c r="O19" s="112"/>
      <c r="P19" s="112"/>
    </row>
    <row r="20" spans="1:16" x14ac:dyDescent="0.25">
      <c r="A20" s="92"/>
      <c r="B20" s="122"/>
      <c r="C20" s="123" t="s">
        <v>10</v>
      </c>
      <c r="D20" s="124"/>
      <c r="E20" s="125"/>
      <c r="F20" s="126">
        <f>VLOOKUP(F18,dropdown!B$1:C$15,2,FALSE)</f>
        <v>53665.95</v>
      </c>
      <c r="G20" s="90"/>
      <c r="H20" s="112"/>
      <c r="I20" s="112"/>
      <c r="J20" s="112"/>
      <c r="K20" s="112"/>
      <c r="L20" s="112"/>
      <c r="M20" s="112"/>
      <c r="N20" s="112"/>
      <c r="O20" s="112"/>
      <c r="P20" s="112"/>
    </row>
    <row r="21" spans="1:16" ht="15.75" thickBot="1" x14ac:dyDescent="0.3">
      <c r="A21" s="92"/>
      <c r="B21" s="127"/>
      <c r="C21" s="128" t="s">
        <v>11</v>
      </c>
      <c r="D21" s="129"/>
      <c r="E21" s="130"/>
      <c r="F21" s="131">
        <v>1.0893999999999999</v>
      </c>
      <c r="G21" s="90"/>
      <c r="H21" s="112"/>
      <c r="I21" s="112"/>
      <c r="J21" s="112"/>
      <c r="K21" s="112"/>
      <c r="L21" s="112"/>
      <c r="M21" s="112"/>
      <c r="N21" s="112"/>
      <c r="O21" s="112"/>
      <c r="P21" s="112"/>
    </row>
    <row r="22" spans="1:16" ht="15.75" thickBot="1" x14ac:dyDescent="0.3">
      <c r="A22" s="132"/>
      <c r="B22" s="112"/>
      <c r="C22" s="112"/>
      <c r="D22" s="112"/>
      <c r="E22" s="112"/>
      <c r="F22" s="112"/>
      <c r="G22" s="112"/>
      <c r="H22" s="112"/>
      <c r="I22" s="112"/>
      <c r="J22" s="112"/>
      <c r="K22" s="112"/>
      <c r="L22" s="112"/>
      <c r="M22" s="112"/>
      <c r="N22" s="112"/>
      <c r="O22" s="112"/>
      <c r="P22" s="112"/>
    </row>
    <row r="23" spans="1:16" ht="15.75" thickBot="1" x14ac:dyDescent="0.3">
      <c r="A23" s="132"/>
      <c r="B23" s="133"/>
      <c r="C23" s="189" t="s">
        <v>12</v>
      </c>
      <c r="D23" s="189"/>
      <c r="E23" s="189"/>
      <c r="F23" s="189"/>
      <c r="G23" s="189"/>
      <c r="H23" s="189"/>
      <c r="I23" s="189"/>
      <c r="J23" s="189"/>
      <c r="K23" s="189"/>
      <c r="L23" s="189"/>
      <c r="M23" s="189"/>
      <c r="N23" s="189"/>
      <c r="O23" s="134"/>
      <c r="P23" s="112"/>
    </row>
    <row r="24" spans="1:16" x14ac:dyDescent="0.25">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
      <c r="A25" s="132"/>
      <c r="B25" s="139"/>
      <c r="C25" s="190" t="s">
        <v>41</v>
      </c>
      <c r="D25" s="140" t="s">
        <v>13</v>
      </c>
      <c r="E25" s="141">
        <v>0</v>
      </c>
      <c r="F25" s="141">
        <v>0</v>
      </c>
      <c r="G25" s="141">
        <v>0</v>
      </c>
      <c r="H25" s="141">
        <v>0</v>
      </c>
      <c r="I25" s="141">
        <v>0</v>
      </c>
      <c r="J25" s="141">
        <v>0</v>
      </c>
      <c r="K25" s="141">
        <v>0</v>
      </c>
      <c r="L25" s="141">
        <v>0</v>
      </c>
      <c r="M25" s="141">
        <v>0</v>
      </c>
      <c r="N25" s="141">
        <v>0</v>
      </c>
      <c r="O25" s="142"/>
      <c r="P25" s="112"/>
    </row>
    <row r="26" spans="1:16" ht="15.75" thickBot="1" x14ac:dyDescent="0.3">
      <c r="A26" s="132"/>
      <c r="B26" s="139"/>
      <c r="C26" s="191"/>
      <c r="D26" s="143" t="s">
        <v>14</v>
      </c>
      <c r="E26" s="144">
        <v>20</v>
      </c>
      <c r="F26" s="144">
        <v>0</v>
      </c>
      <c r="G26" s="144">
        <v>0</v>
      </c>
      <c r="H26" s="144">
        <v>0</v>
      </c>
      <c r="I26" s="144">
        <v>0</v>
      </c>
      <c r="J26" s="144">
        <v>0</v>
      </c>
      <c r="K26" s="144">
        <v>0</v>
      </c>
      <c r="L26" s="144">
        <v>0</v>
      </c>
      <c r="M26" s="144">
        <v>0</v>
      </c>
      <c r="N26" s="144">
        <v>0</v>
      </c>
      <c r="O26" s="142"/>
      <c r="P26" s="112"/>
    </row>
    <row r="27" spans="1:16" ht="15.75" thickBot="1" x14ac:dyDescent="0.3">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75" thickBot="1" x14ac:dyDescent="0.3">
      <c r="A28" s="132"/>
      <c r="B28" s="139"/>
      <c r="C28" s="147"/>
      <c r="D28" s="148"/>
      <c r="E28" s="149"/>
      <c r="F28" s="149"/>
      <c r="G28" s="149"/>
      <c r="H28" s="148"/>
      <c r="I28" s="148"/>
      <c r="J28" s="148"/>
      <c r="K28" s="148"/>
      <c r="L28" s="148"/>
      <c r="M28" s="148"/>
      <c r="N28" s="150"/>
      <c r="O28" s="142"/>
      <c r="P28" s="112"/>
    </row>
    <row r="29" spans="1:16" ht="15.75" customHeight="1" thickBot="1" x14ac:dyDescent="0.3">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
      <c r="A30" s="132"/>
      <c r="B30" s="139"/>
      <c r="C30" s="194"/>
      <c r="D30" s="152" t="s">
        <v>14</v>
      </c>
      <c r="E30" s="144">
        <v>40</v>
      </c>
      <c r="F30" s="144">
        <v>0</v>
      </c>
      <c r="G30" s="144">
        <v>0</v>
      </c>
      <c r="H30" s="144">
        <v>0</v>
      </c>
      <c r="I30" s="144">
        <v>0</v>
      </c>
      <c r="J30" s="144">
        <v>0</v>
      </c>
      <c r="K30" s="144">
        <v>0</v>
      </c>
      <c r="L30" s="144">
        <v>0</v>
      </c>
      <c r="M30" s="144">
        <v>0</v>
      </c>
      <c r="N30" s="144">
        <v>0</v>
      </c>
      <c r="O30" s="142"/>
      <c r="P30" s="112"/>
    </row>
    <row r="31" spans="1:16" ht="15.75" thickBot="1" x14ac:dyDescent="0.3">
      <c r="A31" s="132"/>
      <c r="B31" s="139"/>
      <c r="C31" s="177" t="s">
        <v>44</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75" thickBot="1" x14ac:dyDescent="0.3">
      <c r="A32" s="132"/>
      <c r="B32" s="139"/>
      <c r="C32" s="154"/>
      <c r="D32" s="154"/>
      <c r="E32" s="154"/>
      <c r="F32" s="154"/>
      <c r="G32" s="154"/>
      <c r="H32" s="154"/>
      <c r="I32" s="154"/>
      <c r="J32" s="154"/>
      <c r="K32" s="154"/>
      <c r="L32" s="154"/>
      <c r="M32" s="154"/>
      <c r="N32" s="154"/>
      <c r="O32" s="142"/>
      <c r="P32" s="90"/>
    </row>
    <row r="33" spans="1:16" ht="15.75" thickBot="1" x14ac:dyDescent="0.3">
      <c r="A33" s="92"/>
      <c r="B33" s="155"/>
      <c r="C33" s="192" t="s">
        <v>17</v>
      </c>
      <c r="D33" s="192"/>
      <c r="E33" s="156">
        <f>IF(UPPER($F$17="GEN"),ROUND(E26*(1-$F$19),1)*$F$20+ROUND(E30*(1-$F$19),1)*IF($C$31="Summer",$F$20*184/365,$F$20*181/365),ROUND(E26*$F$21,1)*$F$20+ROUND(E30*$F$21,1)*IF($C$31="Summer",$F$20*184/365,$F$20*181/365))</f>
        <v>2137816.2000000002</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75" thickBot="1" x14ac:dyDescent="0.3">
      <c r="A34" s="92"/>
      <c r="B34" s="90"/>
      <c r="C34" s="90"/>
      <c r="D34" s="90"/>
      <c r="E34" s="90"/>
      <c r="F34" s="90"/>
      <c r="G34" s="90"/>
      <c r="H34" s="90"/>
      <c r="I34" s="90"/>
      <c r="J34" s="90"/>
      <c r="K34" s="90"/>
      <c r="L34" s="90"/>
      <c r="M34" s="90"/>
      <c r="N34" s="90"/>
      <c r="O34" s="90"/>
      <c r="P34" s="90"/>
    </row>
    <row r="35" spans="1:16" x14ac:dyDescent="0.25">
      <c r="A35" s="92"/>
      <c r="B35" s="122"/>
      <c r="C35" s="158" t="s">
        <v>18</v>
      </c>
      <c r="D35" s="159"/>
      <c r="E35" s="159"/>
      <c r="F35" s="159"/>
      <c r="G35" s="160">
        <f>SUM(E26:N26)+SUM(E30:N30)</f>
        <v>60</v>
      </c>
      <c r="H35" s="90"/>
      <c r="I35" s="90"/>
      <c r="J35" s="90"/>
      <c r="K35" s="90"/>
      <c r="L35" s="90"/>
      <c r="M35" s="90"/>
      <c r="N35" s="90"/>
      <c r="O35" s="90"/>
      <c r="P35" s="90"/>
    </row>
    <row r="36" spans="1:16" x14ac:dyDescent="0.25">
      <c r="A36" s="92"/>
      <c r="B36" s="113"/>
      <c r="C36" s="114" t="s">
        <v>19</v>
      </c>
      <c r="D36" s="106"/>
      <c r="E36" s="106"/>
      <c r="F36" s="106"/>
      <c r="G36" s="161">
        <f>IF(UPPER(F17="GEN"),ROUND(G35*(1-F19),1),ROUND(G35*F21,1))</f>
        <v>60</v>
      </c>
      <c r="H36" s="90"/>
      <c r="I36" s="90"/>
      <c r="J36" s="90"/>
      <c r="K36" s="90"/>
      <c r="L36" s="90"/>
      <c r="M36" s="90"/>
      <c r="N36" s="90"/>
      <c r="O36" s="90"/>
      <c r="P36" s="90"/>
    </row>
    <row r="37" spans="1:16" x14ac:dyDescent="0.25">
      <c r="A37" s="92"/>
      <c r="B37" s="113"/>
      <c r="C37" s="114" t="s">
        <v>20</v>
      </c>
      <c r="D37" s="106"/>
      <c r="E37" s="106"/>
      <c r="F37" s="106"/>
      <c r="G37" s="162">
        <f>SUM(E33:N33)</f>
        <v>2137816.2000000002</v>
      </c>
      <c r="H37" s="90"/>
      <c r="I37" s="90"/>
      <c r="J37" s="90"/>
      <c r="K37" s="90"/>
      <c r="L37" s="90"/>
      <c r="M37" s="90"/>
      <c r="N37" s="90"/>
      <c r="O37" s="90"/>
      <c r="P37" s="90"/>
    </row>
    <row r="38" spans="1:16" ht="18.75" customHeight="1" thickBot="1" x14ac:dyDescent="0.3">
      <c r="A38" s="92"/>
      <c r="B38" s="117"/>
      <c r="C38" s="164" t="s">
        <v>21</v>
      </c>
      <c r="D38" s="165"/>
      <c r="E38" s="165"/>
      <c r="F38" s="165"/>
      <c r="G38" s="166">
        <v>0.5</v>
      </c>
      <c r="H38" s="163"/>
      <c r="I38" s="88"/>
      <c r="J38" s="90"/>
      <c r="K38" s="90"/>
      <c r="L38" s="90"/>
      <c r="M38" s="90"/>
      <c r="N38" s="90"/>
      <c r="O38" s="90"/>
      <c r="P38" s="90"/>
    </row>
    <row r="39" spans="1:16" ht="26.25" customHeight="1" thickBot="1" x14ac:dyDescent="0.3">
      <c r="A39" s="92"/>
      <c r="B39" s="155"/>
      <c r="C39" s="184" t="s">
        <v>36</v>
      </c>
      <c r="D39" s="184"/>
      <c r="E39" s="184"/>
      <c r="F39" s="185"/>
      <c r="G39" s="167">
        <f>ROUNDUP(IF(UPPER(F17="GEN"),G37*(1-G38),G37),-2)</f>
        <v>1069000</v>
      </c>
      <c r="H39" s="90"/>
      <c r="I39" s="90"/>
      <c r="J39" s="90"/>
      <c r="K39" s="90"/>
      <c r="L39" s="90"/>
      <c r="M39" s="90"/>
      <c r="N39" s="90"/>
      <c r="O39" s="90"/>
      <c r="P39" s="90"/>
    </row>
    <row r="40" spans="1:16" ht="27.75" customHeight="1" thickBot="1" x14ac:dyDescent="0.3">
      <c r="B40" s="172"/>
      <c r="C40" s="186" t="s">
        <v>38</v>
      </c>
      <c r="D40" s="186"/>
      <c r="E40" s="186"/>
      <c r="F40" s="187"/>
      <c r="G40" s="167">
        <f>ROUNDUP(G39/0.9,-2)</f>
        <v>1187800</v>
      </c>
    </row>
    <row r="41" spans="1:16" ht="38.25" customHeight="1" x14ac:dyDescent="0.25">
      <c r="C41" s="183" t="s">
        <v>37</v>
      </c>
      <c r="D41" s="183"/>
      <c r="E41" s="183"/>
      <c r="F41" s="183"/>
      <c r="G41" s="183"/>
    </row>
    <row r="42" spans="1:16" ht="12" customHeight="1" x14ac:dyDescent="0.25">
      <c r="C42" s="173"/>
      <c r="D42" s="174"/>
      <c r="E42" s="174"/>
      <c r="F42" s="174"/>
      <c r="G42" s="174"/>
    </row>
    <row r="45" spans="1:16" x14ac:dyDescent="0.25">
      <c r="I45" s="171"/>
    </row>
    <row r="46" spans="1:16" ht="15.75" customHeight="1" x14ac:dyDescent="0.25"/>
  </sheetData>
  <sheetProtection algorithmName="SHA-512" hashValue="WHK7Uvnuu9g8lleGy+5TsUEOTzGbv6e1T4613LhURrpC//rO0eC1fLzjkmK0j4NmVqJHm+rrqMJ9Sv8Jpn/ikQ==" saltValue="8jdWfdVNc0oRxWPqdD9uTg==" spinCount="100000" sheet="1" objects="1" scenarios="1"/>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C2" sqref="C2"/>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01"/>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ht="15" customHeight="1" x14ac:dyDescent="0.25">
      <c r="A8" s="3"/>
      <c r="B8" s="15"/>
      <c r="C8" s="105" t="s">
        <v>47</v>
      </c>
      <c r="D8" s="17"/>
      <c r="E8" s="17"/>
      <c r="F8" s="17"/>
      <c r="G8" s="17"/>
      <c r="H8" s="17"/>
      <c r="I8" s="17"/>
      <c r="J8" s="17"/>
      <c r="K8" s="17"/>
      <c r="L8" s="17"/>
      <c r="M8" s="17"/>
      <c r="N8" s="17"/>
      <c r="O8" s="17"/>
      <c r="P8" s="1"/>
    </row>
    <row r="9" spans="1:22" ht="15" customHeight="1" x14ac:dyDescent="0.25">
      <c r="A9" s="3"/>
      <c r="B9" s="15"/>
      <c r="C9" s="105" t="s">
        <v>45</v>
      </c>
      <c r="D9" s="17"/>
      <c r="E9" s="17"/>
      <c r="F9" s="17"/>
      <c r="G9" s="17"/>
      <c r="H9" s="17"/>
      <c r="I9" s="17"/>
      <c r="J9" s="17"/>
      <c r="K9" s="17"/>
      <c r="L9" s="17"/>
      <c r="M9" s="17"/>
      <c r="N9" s="17"/>
      <c r="O9" s="17"/>
      <c r="P9" s="1"/>
    </row>
    <row r="10" spans="1:22" ht="15" customHeight="1" x14ac:dyDescent="0.25">
      <c r="A10" s="3"/>
      <c r="B10" s="15"/>
      <c r="C10" s="105" t="s">
        <v>46</v>
      </c>
      <c r="D10" s="17"/>
      <c r="E10" s="17"/>
      <c r="F10" s="17"/>
      <c r="G10" s="17"/>
      <c r="H10" s="17"/>
      <c r="I10" s="17"/>
      <c r="J10" s="17"/>
      <c r="K10" s="17"/>
      <c r="L10" s="17"/>
      <c r="M10" s="17"/>
      <c r="N10" s="17"/>
      <c r="O10" s="17"/>
      <c r="P10" s="1"/>
    </row>
    <row r="11" spans="1:22" s="91" customFormat="1" ht="15" customHeight="1" x14ac:dyDescent="0.25">
      <c r="A11" s="92"/>
      <c r="B11" s="104"/>
      <c r="C11" s="105" t="s">
        <v>52</v>
      </c>
      <c r="D11" s="106"/>
      <c r="E11" s="106"/>
      <c r="F11" s="106"/>
      <c r="G11" s="106"/>
      <c r="H11" s="106"/>
      <c r="I11" s="106"/>
      <c r="J11" s="106"/>
      <c r="K11" s="106"/>
      <c r="L11" s="106"/>
      <c r="M11" s="106"/>
      <c r="N11" s="106"/>
      <c r="O11" s="106"/>
      <c r="P11" s="90"/>
    </row>
    <row r="12" spans="1:22" s="91" customFormat="1"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8" t="s">
        <v>35</v>
      </c>
      <c r="D14" s="169"/>
      <c r="E14" s="170"/>
      <c r="F14" s="170"/>
      <c r="G14" s="170"/>
      <c r="H14" s="170"/>
      <c r="I14" s="170"/>
      <c r="J14" s="170"/>
      <c r="K14" s="170"/>
      <c r="L14" s="170"/>
      <c r="M14" s="170"/>
      <c r="N14" s="170"/>
      <c r="O14" s="106"/>
      <c r="P14" s="106"/>
      <c r="Q14" s="90"/>
      <c r="R14" s="89"/>
    </row>
    <row r="15" spans="1:22" ht="30.75" customHeight="1" x14ac:dyDescent="0.25">
      <c r="A15" s="3"/>
      <c r="B15" s="15"/>
      <c r="C15" s="182" t="s">
        <v>50</v>
      </c>
      <c r="D15" s="182"/>
      <c r="E15" s="182"/>
      <c r="F15" s="182"/>
      <c r="G15" s="182"/>
      <c r="H15" s="182"/>
      <c r="I15" s="182"/>
      <c r="J15" s="182"/>
      <c r="K15" s="182"/>
      <c r="L15" s="182"/>
      <c r="M15" s="182"/>
      <c r="N15" s="182"/>
      <c r="O15" s="182"/>
      <c r="P15" s="182"/>
      <c r="Q15" s="182"/>
      <c r="R15" s="182"/>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1" t="s">
        <v>6</v>
      </c>
      <c r="G17" s="1"/>
      <c r="H17" s="179"/>
      <c r="I17" s="179"/>
      <c r="J17" s="179"/>
      <c r="K17" s="179"/>
      <c r="L17" s="179"/>
      <c r="M17" s="179"/>
      <c r="N17" s="179"/>
      <c r="O17" s="179"/>
      <c r="P17" s="179"/>
      <c r="Q17" s="179"/>
      <c r="R17" s="179"/>
      <c r="S17" s="179"/>
    </row>
    <row r="18" spans="1:19" x14ac:dyDescent="0.25">
      <c r="A18" s="3"/>
      <c r="B18" s="24"/>
      <c r="C18" s="25" t="s">
        <v>7</v>
      </c>
      <c r="D18" s="17"/>
      <c r="E18" s="26"/>
      <c r="F18" s="27" t="s">
        <v>31</v>
      </c>
      <c r="G18" s="1"/>
      <c r="H18" s="179"/>
      <c r="I18" s="179"/>
      <c r="J18" s="179"/>
      <c r="K18" s="179"/>
      <c r="L18" s="179"/>
      <c r="M18" s="179"/>
      <c r="N18" s="179"/>
      <c r="O18" s="179"/>
      <c r="P18" s="179"/>
      <c r="Q18" s="179"/>
      <c r="R18" s="179"/>
      <c r="S18" s="179"/>
    </row>
    <row r="19" spans="1:19" ht="15.75" thickBot="1" x14ac:dyDescent="0.3">
      <c r="A19" s="3"/>
      <c r="B19" s="28"/>
      <c r="C19" s="29" t="s">
        <v>9</v>
      </c>
      <c r="D19" s="30"/>
      <c r="E19" s="31"/>
      <c r="F19" s="32">
        <v>0</v>
      </c>
      <c r="G19" s="1"/>
      <c r="H19" s="179"/>
      <c r="I19" s="179"/>
      <c r="J19" s="179"/>
      <c r="K19" s="179"/>
      <c r="L19" s="179"/>
      <c r="M19" s="179"/>
      <c r="N19" s="179"/>
      <c r="O19" s="179"/>
      <c r="P19" s="179"/>
      <c r="Q19" s="179"/>
      <c r="R19" s="179"/>
      <c r="S19" s="179"/>
    </row>
    <row r="20" spans="1:19" x14ac:dyDescent="0.25">
      <c r="A20" s="3"/>
      <c r="B20" s="33"/>
      <c r="C20" s="34" t="s">
        <v>10</v>
      </c>
      <c r="D20" s="35"/>
      <c r="E20" s="36"/>
      <c r="F20" s="37">
        <f>VLOOKUP(F18,dropdown!B$1:C$15,2,FALSE)</f>
        <v>58620.83</v>
      </c>
      <c r="G20" s="1"/>
      <c r="H20" s="23"/>
      <c r="I20" s="23"/>
      <c r="J20" s="23"/>
      <c r="K20" s="23"/>
      <c r="L20" s="23"/>
      <c r="M20" s="23"/>
      <c r="N20" s="23"/>
      <c r="O20" s="23"/>
      <c r="P20" s="23"/>
    </row>
    <row r="21" spans="1:19" ht="15.75" thickBot="1" x14ac:dyDescent="0.3">
      <c r="A21" s="3"/>
      <c r="B21" s="38"/>
      <c r="C21" s="39" t="s">
        <v>11</v>
      </c>
      <c r="D21" s="40"/>
      <c r="E21" s="41"/>
      <c r="F21" s="131">
        <v>1.0893999999999999</v>
      </c>
      <c r="G21" s="1"/>
      <c r="H21" s="23"/>
      <c r="I21" s="23"/>
      <c r="J21" s="23"/>
      <c r="K21" s="23"/>
      <c r="L21" s="23"/>
      <c r="M21" s="23"/>
      <c r="N21" s="23"/>
      <c r="O21" s="23"/>
      <c r="P21" s="23"/>
    </row>
    <row r="22" spans="1:19" ht="15.75" thickBot="1" x14ac:dyDescent="0.3">
      <c r="A22" s="42"/>
      <c r="B22" s="23"/>
      <c r="C22" s="23"/>
      <c r="D22" s="23"/>
      <c r="E22" s="23"/>
      <c r="F22" s="23"/>
      <c r="G22" s="23"/>
      <c r="H22" s="23"/>
      <c r="I22" s="23"/>
      <c r="J22" s="23"/>
      <c r="K22" s="23"/>
      <c r="L22" s="23"/>
      <c r="M22" s="23"/>
      <c r="N22" s="23"/>
      <c r="O22" s="23"/>
      <c r="P22" s="23"/>
    </row>
    <row r="23" spans="1:19" ht="15.75" thickBot="1" x14ac:dyDescent="0.3">
      <c r="A23" s="42"/>
      <c r="B23" s="43"/>
      <c r="C23" s="189" t="s">
        <v>12</v>
      </c>
      <c r="D23" s="189"/>
      <c r="E23" s="189"/>
      <c r="F23" s="189"/>
      <c r="G23" s="189"/>
      <c r="H23" s="189"/>
      <c r="I23" s="189"/>
      <c r="J23" s="189"/>
      <c r="K23" s="189"/>
      <c r="L23" s="189"/>
      <c r="M23" s="189"/>
      <c r="N23" s="189"/>
      <c r="O23" s="44"/>
      <c r="P23" s="23"/>
    </row>
    <row r="24" spans="1:19" x14ac:dyDescent="0.25">
      <c r="A24" s="42"/>
      <c r="B24" s="45"/>
      <c r="C24" s="46"/>
      <c r="D24" s="46"/>
      <c r="E24" s="47">
        <v>1</v>
      </c>
      <c r="F24" s="47">
        <v>2</v>
      </c>
      <c r="G24" s="47">
        <v>3</v>
      </c>
      <c r="H24" s="47">
        <v>4</v>
      </c>
      <c r="I24" s="47">
        <v>5</v>
      </c>
      <c r="J24" s="47">
        <v>6</v>
      </c>
      <c r="K24" s="47">
        <v>7</v>
      </c>
      <c r="L24" s="47">
        <v>8</v>
      </c>
      <c r="M24" s="47">
        <v>9</v>
      </c>
      <c r="N24" s="47">
        <v>10</v>
      </c>
      <c r="O24" s="48"/>
      <c r="P24" s="23"/>
    </row>
    <row r="25" spans="1:19" ht="15.75" customHeight="1" thickBot="1" x14ac:dyDescent="0.3">
      <c r="A25" s="42"/>
      <c r="B25" s="49"/>
      <c r="C25" s="190" t="s">
        <v>41</v>
      </c>
      <c r="D25" s="50" t="s">
        <v>13</v>
      </c>
      <c r="E25" s="51">
        <v>0</v>
      </c>
      <c r="F25" s="51">
        <v>0</v>
      </c>
      <c r="G25" s="51">
        <v>0</v>
      </c>
      <c r="H25" s="51">
        <v>0</v>
      </c>
      <c r="I25" s="51">
        <v>0</v>
      </c>
      <c r="J25" s="51">
        <v>0</v>
      </c>
      <c r="K25" s="51">
        <v>0</v>
      </c>
      <c r="L25" s="51">
        <v>0</v>
      </c>
      <c r="M25" s="51">
        <v>0</v>
      </c>
      <c r="N25" s="51">
        <v>0</v>
      </c>
      <c r="O25" s="52"/>
      <c r="P25" s="23"/>
    </row>
    <row r="26" spans="1:19" ht="15.75" thickBot="1" x14ac:dyDescent="0.3">
      <c r="A26" s="42"/>
      <c r="B26" s="49"/>
      <c r="C26" s="191"/>
      <c r="D26" s="53" t="s">
        <v>14</v>
      </c>
      <c r="E26" s="54">
        <v>10</v>
      </c>
      <c r="F26" s="54">
        <v>0</v>
      </c>
      <c r="G26" s="54">
        <v>0</v>
      </c>
      <c r="H26" s="54">
        <v>0</v>
      </c>
      <c r="I26" s="54">
        <v>0</v>
      </c>
      <c r="J26" s="54">
        <v>0</v>
      </c>
      <c r="K26" s="54">
        <v>0</v>
      </c>
      <c r="L26" s="54">
        <v>0</v>
      </c>
      <c r="M26" s="54">
        <v>0</v>
      </c>
      <c r="N26" s="54">
        <v>0</v>
      </c>
      <c r="O26" s="52"/>
      <c r="P26" s="23"/>
    </row>
    <row r="27" spans="1:19" ht="15.75" thickBot="1" x14ac:dyDescent="0.3">
      <c r="A27" s="42"/>
      <c r="B27" s="49"/>
      <c r="C27" s="191"/>
      <c r="D27" s="55" t="s">
        <v>15</v>
      </c>
      <c r="E27" s="56" t="s">
        <v>16</v>
      </c>
      <c r="F27" s="56" t="s">
        <v>16</v>
      </c>
      <c r="G27" s="56" t="s">
        <v>16</v>
      </c>
      <c r="H27" s="56" t="s">
        <v>16</v>
      </c>
      <c r="I27" s="56" t="s">
        <v>16</v>
      </c>
      <c r="J27" s="56" t="s">
        <v>16</v>
      </c>
      <c r="K27" s="56" t="s">
        <v>16</v>
      </c>
      <c r="L27" s="56" t="s">
        <v>16</v>
      </c>
      <c r="M27" s="56" t="s">
        <v>16</v>
      </c>
      <c r="N27" s="56" t="s">
        <v>16</v>
      </c>
      <c r="O27" s="52"/>
      <c r="P27" s="23"/>
    </row>
    <row r="28" spans="1:19" ht="15.75" thickBot="1" x14ac:dyDescent="0.3">
      <c r="A28" s="42"/>
      <c r="B28" s="49"/>
      <c r="C28" s="57"/>
      <c r="D28" s="58"/>
      <c r="E28" s="59"/>
      <c r="F28" s="59"/>
      <c r="G28" s="59"/>
      <c r="H28" s="58"/>
      <c r="I28" s="58"/>
      <c r="J28" s="58"/>
      <c r="K28" s="58"/>
      <c r="L28" s="58"/>
      <c r="M28" s="58"/>
      <c r="N28" s="60"/>
      <c r="O28" s="52"/>
      <c r="P28" s="23"/>
    </row>
    <row r="29" spans="1:19" ht="15.75" customHeight="1" thickBot="1" x14ac:dyDescent="0.3">
      <c r="A29" s="42"/>
      <c r="B29" s="49"/>
      <c r="C29" s="193" t="s">
        <v>42</v>
      </c>
      <c r="D29" s="61" t="s">
        <v>13</v>
      </c>
      <c r="E29" s="51">
        <v>0</v>
      </c>
      <c r="F29" s="51">
        <v>0</v>
      </c>
      <c r="G29" s="51">
        <v>0</v>
      </c>
      <c r="H29" s="51">
        <v>0</v>
      </c>
      <c r="I29" s="51">
        <v>0</v>
      </c>
      <c r="J29" s="51">
        <v>0</v>
      </c>
      <c r="K29" s="51">
        <v>0</v>
      </c>
      <c r="L29" s="51">
        <v>0</v>
      </c>
      <c r="M29" s="51">
        <v>0</v>
      </c>
      <c r="N29" s="51">
        <v>0</v>
      </c>
      <c r="O29" s="52"/>
      <c r="P29" s="23"/>
    </row>
    <row r="30" spans="1:19" ht="14.25" customHeight="1" thickBot="1" x14ac:dyDescent="0.3">
      <c r="A30" s="42"/>
      <c r="B30" s="49"/>
      <c r="C30" s="194"/>
      <c r="D30" s="62" t="s">
        <v>14</v>
      </c>
      <c r="E30" s="54">
        <v>20</v>
      </c>
      <c r="F30" s="54">
        <v>0</v>
      </c>
      <c r="G30" s="54">
        <v>0</v>
      </c>
      <c r="H30" s="54">
        <v>0</v>
      </c>
      <c r="I30" s="54">
        <v>0</v>
      </c>
      <c r="J30" s="54">
        <v>0</v>
      </c>
      <c r="K30" s="54">
        <v>0</v>
      </c>
      <c r="L30" s="54">
        <v>0</v>
      </c>
      <c r="M30" s="54">
        <v>0</v>
      </c>
      <c r="N30" s="54">
        <v>0</v>
      </c>
      <c r="O30" s="52"/>
      <c r="P30" s="23"/>
    </row>
    <row r="31" spans="1:19" ht="15.75" thickBot="1" x14ac:dyDescent="0.3">
      <c r="A31" s="42"/>
      <c r="B31" s="49"/>
      <c r="C31" s="177" t="s">
        <v>43</v>
      </c>
      <c r="D31" s="87" t="s">
        <v>15</v>
      </c>
      <c r="E31" s="56" t="s">
        <v>16</v>
      </c>
      <c r="F31" s="56" t="s">
        <v>16</v>
      </c>
      <c r="G31" s="56" t="s">
        <v>16</v>
      </c>
      <c r="H31" s="56" t="s">
        <v>16</v>
      </c>
      <c r="I31" s="56" t="s">
        <v>16</v>
      </c>
      <c r="J31" s="56" t="s">
        <v>16</v>
      </c>
      <c r="K31" s="56" t="s">
        <v>16</v>
      </c>
      <c r="L31" s="56" t="s">
        <v>16</v>
      </c>
      <c r="M31" s="56" t="s">
        <v>16</v>
      </c>
      <c r="N31" s="63" t="s">
        <v>16</v>
      </c>
      <c r="O31" s="52"/>
      <c r="P31" s="23"/>
    </row>
    <row r="32" spans="1:19" ht="15.75" thickBot="1" x14ac:dyDescent="0.3">
      <c r="A32" s="42"/>
      <c r="B32" s="49"/>
      <c r="C32" s="64"/>
      <c r="D32" s="64"/>
      <c r="E32" s="64"/>
      <c r="F32" s="64"/>
      <c r="G32" s="64"/>
      <c r="H32" s="64"/>
      <c r="I32" s="64"/>
      <c r="J32" s="64"/>
      <c r="K32" s="64"/>
      <c r="L32" s="64"/>
      <c r="M32" s="64"/>
      <c r="N32" s="64"/>
      <c r="O32" s="52"/>
      <c r="P32" s="1"/>
    </row>
    <row r="33" spans="1:16" ht="15.75" thickBot="1" x14ac:dyDescent="0.3">
      <c r="A33" s="3"/>
      <c r="B33" s="65"/>
      <c r="C33" s="192" t="s">
        <v>17</v>
      </c>
      <c r="D33" s="192"/>
      <c r="E33" s="66">
        <f>IF(UPPER($F$17="GEN"),ROUND(E26*(1-$F$19),1)*$F$20+ROUND(E30*(1-$F$19),1)*IF($C$31="Summer",$F$20*184/365,$F$20*181/365),ROUND(E26*$F$21,1)*$F$20+ROUND(E30*$F$21,1)*IF($C$31="Summer",$F$20*184/365,$F$20*181/365))</f>
        <v>1177234.7504109591</v>
      </c>
      <c r="F33" s="66">
        <f>IF(UPPER($F$17="GEN"),ROUND(F26*(1-$F$19),1)*$F$20+ROUND(F30*(1-$F$19),1)*IF($C$31="Summer",$F$20*184/365,$F$20*181/365),ROUND(F26*$F$21,1)*$F$20+ROUND(F30*$F$21,1)*IF($C$31="Summer",$F$20*184/365,$F$20*181/365))</f>
        <v>0</v>
      </c>
      <c r="G33" s="66">
        <f t="shared" ref="G33:N33" si="0">IF(UPPER($F$17="GEN"),ROUND(G26*(1-$F$19),1)*$F$20+ROUND(G30*(1-$F$19),1)*IF($C$31="Summer",$F$20*184/365,$F$20*181/365),ROUND(G26*$F$21,1)*$F$20+ROUND(G30*$F$21,1)*IF($C$31="Summer",$F$20*184/365,$F$20*181/365))</f>
        <v>0</v>
      </c>
      <c r="H33" s="66">
        <f t="shared" si="0"/>
        <v>0</v>
      </c>
      <c r="I33" s="66">
        <f t="shared" si="0"/>
        <v>0</v>
      </c>
      <c r="J33" s="66">
        <f t="shared" si="0"/>
        <v>0</v>
      </c>
      <c r="K33" s="66">
        <f t="shared" si="0"/>
        <v>0</v>
      </c>
      <c r="L33" s="66">
        <f t="shared" si="0"/>
        <v>0</v>
      </c>
      <c r="M33" s="66">
        <f t="shared" si="0"/>
        <v>0</v>
      </c>
      <c r="N33" s="66">
        <f t="shared" si="0"/>
        <v>0</v>
      </c>
      <c r="O33" s="67"/>
      <c r="P33" s="1"/>
    </row>
    <row r="34" spans="1:16" ht="15.75" thickBot="1" x14ac:dyDescent="0.3">
      <c r="A34" s="3"/>
      <c r="B34" s="1"/>
      <c r="C34" s="1"/>
      <c r="D34" s="1"/>
      <c r="E34" s="1"/>
      <c r="F34" s="1"/>
      <c r="G34" s="1"/>
      <c r="H34" s="1"/>
      <c r="I34" s="1"/>
      <c r="J34" s="1"/>
      <c r="K34" s="1"/>
      <c r="L34" s="1"/>
      <c r="M34" s="1"/>
      <c r="N34" s="1"/>
      <c r="O34" s="1"/>
      <c r="P34" s="1"/>
    </row>
    <row r="35" spans="1:16" x14ac:dyDescent="0.25">
      <c r="A35" s="3"/>
      <c r="B35" s="33"/>
      <c r="C35" s="68" t="s">
        <v>18</v>
      </c>
      <c r="D35" s="69"/>
      <c r="E35" s="69"/>
      <c r="F35" s="69"/>
      <c r="G35" s="70">
        <f>SUM(E26:N26)+SUM(E30:N30)</f>
        <v>30</v>
      </c>
      <c r="H35" s="1"/>
      <c r="I35" s="1"/>
      <c r="J35" s="1"/>
      <c r="K35" s="1"/>
      <c r="L35" s="1"/>
      <c r="M35" s="1"/>
      <c r="N35" s="1"/>
      <c r="O35" s="1"/>
      <c r="P35" s="1"/>
    </row>
    <row r="36" spans="1:16" x14ac:dyDescent="0.25">
      <c r="A36" s="3"/>
      <c r="B36" s="24"/>
      <c r="C36" s="25" t="s">
        <v>19</v>
      </c>
      <c r="D36" s="17"/>
      <c r="E36" s="17"/>
      <c r="F36" s="17"/>
      <c r="G36" s="71">
        <f>IF(UPPER(F17="GEN"),ROUND(G35*(1-F19),1),ROUND(G35*F21,1))</f>
        <v>30</v>
      </c>
      <c r="H36" s="1"/>
      <c r="I36" s="1"/>
      <c r="J36" s="1"/>
      <c r="K36" s="1"/>
      <c r="L36" s="1"/>
      <c r="M36" s="1"/>
      <c r="N36" s="1"/>
      <c r="O36" s="1"/>
      <c r="P36" s="1"/>
    </row>
    <row r="37" spans="1:16" x14ac:dyDescent="0.25">
      <c r="A37" s="3"/>
      <c r="B37" s="24"/>
      <c r="C37" s="25" t="s">
        <v>20</v>
      </c>
      <c r="D37" s="17"/>
      <c r="E37" s="17"/>
      <c r="F37" s="17"/>
      <c r="G37" s="72">
        <f>SUM(E33:N33)</f>
        <v>1177234.7504109591</v>
      </c>
      <c r="H37" s="1"/>
      <c r="I37" s="1"/>
      <c r="J37" s="1"/>
      <c r="K37" s="1"/>
      <c r="L37" s="1"/>
      <c r="M37" s="1"/>
      <c r="N37" s="1"/>
      <c r="O37" s="1"/>
      <c r="P37" s="1"/>
    </row>
    <row r="38" spans="1:16" ht="18.75" customHeight="1" thickBot="1" x14ac:dyDescent="0.3">
      <c r="A38" s="3"/>
      <c r="B38" s="28"/>
      <c r="C38" s="74" t="s">
        <v>21</v>
      </c>
      <c r="D38" s="75"/>
      <c r="E38" s="75"/>
      <c r="F38" s="75"/>
      <c r="G38" s="76">
        <v>0</v>
      </c>
      <c r="H38" s="73"/>
      <c r="I38" s="88"/>
      <c r="J38" s="1"/>
      <c r="K38" s="1"/>
      <c r="L38" s="1"/>
      <c r="M38" s="1"/>
      <c r="N38" s="1"/>
      <c r="O38" s="1"/>
      <c r="P38" s="1"/>
    </row>
    <row r="39" spans="1:16" ht="26.25" customHeight="1" thickBot="1" x14ac:dyDescent="0.3">
      <c r="A39" s="3"/>
      <c r="B39" s="65"/>
      <c r="C39" s="184" t="s">
        <v>36</v>
      </c>
      <c r="D39" s="184"/>
      <c r="E39" s="184"/>
      <c r="F39" s="185"/>
      <c r="G39" s="77">
        <f>ROUNDUP(IF(UPPER(F17="GEN"),G37*(1-G38),G37),-2)</f>
        <v>1177300</v>
      </c>
      <c r="H39" s="1"/>
      <c r="I39" s="1"/>
      <c r="J39" s="1"/>
      <c r="K39" s="1"/>
      <c r="L39" s="1"/>
      <c r="M39" s="1"/>
      <c r="N39" s="1"/>
      <c r="O39" s="1"/>
      <c r="P39" s="1"/>
    </row>
    <row r="40" spans="1:16" ht="27.75" customHeight="1" thickBot="1" x14ac:dyDescent="0.3">
      <c r="B40" s="83"/>
      <c r="C40" s="186" t="s">
        <v>38</v>
      </c>
      <c r="D40" s="186"/>
      <c r="E40" s="186"/>
      <c r="F40" s="187"/>
      <c r="G40" s="77">
        <f>ROUNDUP(G39/0.9,-2)</f>
        <v>1308200</v>
      </c>
    </row>
    <row r="41" spans="1:16" ht="38.25" customHeight="1" x14ac:dyDescent="0.25">
      <c r="C41" s="183" t="s">
        <v>37</v>
      </c>
      <c r="D41" s="183"/>
      <c r="E41" s="183"/>
      <c r="F41" s="183"/>
      <c r="G41" s="183"/>
    </row>
    <row r="42" spans="1:16" ht="12" customHeight="1" x14ac:dyDescent="0.25">
      <c r="C42" s="84"/>
      <c r="D42" s="85"/>
      <c r="E42" s="85"/>
      <c r="F42" s="85"/>
      <c r="G42" s="85"/>
    </row>
    <row r="45" spans="1:16" x14ac:dyDescent="0.25">
      <c r="I45" s="82"/>
    </row>
    <row r="46" spans="1:16" ht="15.75" customHeight="1" x14ac:dyDescent="0.25"/>
  </sheetData>
  <sheetProtection algorithmName="SHA-512" hashValue="BJ+iBVtMhwEDIBp5//LrtpWjn1lA/G0Pl/aAUVtK1NZGsFaeSpareNpdKz2O7dy4XLGfLVg8+x8uN6yPNT92uA==" saltValue="8YBWDfb5ecfBVmpJWB3aKw=="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C2" sqref="C2"/>
    </sheetView>
  </sheetViews>
  <sheetFormatPr defaultColWidth="9.140625" defaultRowHeight="15" x14ac:dyDescent="0.25"/>
  <cols>
    <col min="1" max="1" width="2.28515625" style="91" customWidth="1"/>
    <col min="2" max="2" width="0.85546875" style="91" customWidth="1"/>
    <col min="3" max="3" width="20.140625" style="91" customWidth="1"/>
    <col min="4" max="4" width="11.140625" style="91" customWidth="1"/>
    <col min="5" max="14" width="14.85546875" style="91" customWidth="1"/>
    <col min="15" max="15" width="0.85546875" style="91" customWidth="1"/>
    <col min="16" max="16" width="8.85546875" style="91" customWidth="1"/>
    <col min="17" max="18" width="9.140625" style="91"/>
    <col min="19" max="20" width="9.140625" style="91" customWidth="1"/>
    <col min="21" max="16384" width="9.140625" style="91"/>
  </cols>
  <sheetData>
    <row r="1" spans="1:22" ht="9" customHeight="1" thickBot="1" x14ac:dyDescent="0.3">
      <c r="A1" s="90"/>
      <c r="B1" s="90"/>
      <c r="C1" s="90"/>
      <c r="D1" s="90"/>
      <c r="E1" s="90"/>
      <c r="F1" s="90"/>
      <c r="G1" s="90"/>
      <c r="H1" s="90"/>
      <c r="I1" s="90"/>
      <c r="J1" s="90"/>
      <c r="K1" s="90"/>
      <c r="L1" s="90"/>
      <c r="M1" s="90"/>
      <c r="N1" s="90"/>
      <c r="O1" s="90"/>
      <c r="P1" s="90"/>
    </row>
    <row r="2" spans="1:22" ht="28.5" customHeight="1" thickBot="1" x14ac:dyDescent="0.3">
      <c r="A2" s="92"/>
      <c r="B2" s="93"/>
      <c r="C2" s="94" t="s">
        <v>55</v>
      </c>
      <c r="D2" s="95"/>
      <c r="E2" s="95"/>
      <c r="F2" s="95"/>
      <c r="G2" s="95"/>
      <c r="H2" s="95"/>
      <c r="I2" s="95"/>
      <c r="J2" s="95"/>
      <c r="K2" s="95"/>
      <c r="L2" s="95"/>
      <c r="M2" s="95"/>
      <c r="N2" s="95"/>
      <c r="O2" s="95"/>
      <c r="P2" s="95"/>
      <c r="Q2" s="96"/>
    </row>
    <row r="3" spans="1:22" ht="52.5" customHeight="1" x14ac:dyDescent="0.25">
      <c r="A3" s="97"/>
      <c r="B3" s="188" t="s">
        <v>0</v>
      </c>
      <c r="C3" s="188"/>
      <c r="D3" s="188"/>
      <c r="E3" s="188"/>
      <c r="F3" s="188"/>
      <c r="G3" s="188"/>
      <c r="H3" s="188"/>
      <c r="I3" s="188"/>
      <c r="J3" s="188"/>
      <c r="K3" s="188"/>
      <c r="L3" s="188"/>
      <c r="M3" s="188"/>
      <c r="N3" s="188"/>
      <c r="O3" s="188"/>
      <c r="P3" s="188"/>
      <c r="Q3" s="188"/>
      <c r="R3" s="98"/>
      <c r="S3" s="98"/>
      <c r="T3" s="98"/>
      <c r="U3" s="98"/>
      <c r="V3" s="98"/>
    </row>
    <row r="4" spans="1:22" ht="18.75" x14ac:dyDescent="0.25">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25">
      <c r="A5" s="92"/>
      <c r="B5" s="104"/>
      <c r="C5" s="105" t="s">
        <v>2</v>
      </c>
      <c r="D5" s="106"/>
      <c r="E5" s="106"/>
      <c r="F5" s="106"/>
      <c r="G5" s="106"/>
      <c r="H5" s="106"/>
      <c r="I5" s="106"/>
      <c r="J5" s="106"/>
      <c r="K5" s="106"/>
      <c r="L5" s="106"/>
      <c r="M5" s="106"/>
      <c r="N5" s="106"/>
      <c r="O5" s="106"/>
      <c r="P5" s="90"/>
    </row>
    <row r="6" spans="1:22" ht="15" customHeight="1" x14ac:dyDescent="0.25">
      <c r="A6" s="92"/>
      <c r="B6" s="104"/>
      <c r="C6" s="105" t="s">
        <v>3</v>
      </c>
      <c r="D6" s="106"/>
      <c r="E6" s="106"/>
      <c r="F6" s="106"/>
      <c r="G6" s="106"/>
      <c r="H6" s="106"/>
      <c r="I6" s="106"/>
      <c r="J6" s="106"/>
      <c r="K6" s="106"/>
      <c r="L6" s="106"/>
      <c r="M6" s="106"/>
      <c r="N6" s="106"/>
      <c r="O6" s="106"/>
      <c r="P6" s="90"/>
    </row>
    <row r="7" spans="1:22" ht="15" customHeight="1" x14ac:dyDescent="0.25">
      <c r="A7" s="92"/>
      <c r="B7" s="104"/>
      <c r="C7" s="105" t="s">
        <v>4</v>
      </c>
      <c r="D7" s="106"/>
      <c r="E7" s="106"/>
      <c r="F7" s="106"/>
      <c r="G7" s="106"/>
      <c r="H7" s="106"/>
      <c r="I7" s="106"/>
      <c r="J7" s="106"/>
      <c r="K7" s="106"/>
      <c r="L7" s="106"/>
      <c r="M7" s="106"/>
      <c r="N7" s="106"/>
      <c r="O7" s="106"/>
      <c r="P7" s="90"/>
    </row>
    <row r="8" spans="1:22" ht="15" customHeight="1" x14ac:dyDescent="0.25">
      <c r="A8" s="92"/>
      <c r="B8" s="104"/>
      <c r="C8" s="105" t="s">
        <v>47</v>
      </c>
      <c r="D8" s="106"/>
      <c r="E8" s="106"/>
      <c r="F8" s="106"/>
      <c r="G8" s="106"/>
      <c r="H8" s="106"/>
      <c r="I8" s="106"/>
      <c r="J8" s="106"/>
      <c r="K8" s="106"/>
      <c r="L8" s="106"/>
      <c r="M8" s="106"/>
      <c r="N8" s="106"/>
      <c r="O8" s="106"/>
      <c r="P8" s="90"/>
    </row>
    <row r="9" spans="1:22" ht="15" customHeight="1" x14ac:dyDescent="0.25">
      <c r="A9" s="92"/>
      <c r="B9" s="104"/>
      <c r="C9" s="105" t="s">
        <v>45</v>
      </c>
      <c r="D9" s="106"/>
      <c r="E9" s="106"/>
      <c r="F9" s="106"/>
      <c r="G9" s="106"/>
      <c r="H9" s="106"/>
      <c r="I9" s="106"/>
      <c r="J9" s="106"/>
      <c r="K9" s="106"/>
      <c r="L9" s="106"/>
      <c r="M9" s="106"/>
      <c r="N9" s="106"/>
      <c r="O9" s="106"/>
      <c r="P9" s="90"/>
    </row>
    <row r="10" spans="1:22" ht="15" customHeight="1" x14ac:dyDescent="0.25">
      <c r="A10" s="92"/>
      <c r="B10" s="104"/>
      <c r="C10" s="105" t="s">
        <v>46</v>
      </c>
      <c r="D10" s="106"/>
      <c r="E10" s="106"/>
      <c r="F10" s="106"/>
      <c r="G10" s="106"/>
      <c r="H10" s="106"/>
      <c r="I10" s="106"/>
      <c r="J10" s="106"/>
      <c r="K10" s="106"/>
      <c r="L10" s="106"/>
      <c r="M10" s="106"/>
      <c r="N10" s="106"/>
      <c r="O10" s="106"/>
      <c r="P10" s="90"/>
    </row>
    <row r="11" spans="1:22" ht="15" customHeight="1" x14ac:dyDescent="0.25">
      <c r="A11" s="92"/>
      <c r="B11" s="104"/>
      <c r="C11" s="105" t="s">
        <v>52</v>
      </c>
      <c r="D11" s="106"/>
      <c r="E11" s="106"/>
      <c r="F11" s="106"/>
      <c r="G11" s="106"/>
      <c r="H11" s="106"/>
      <c r="I11" s="106"/>
      <c r="J11" s="106"/>
      <c r="K11" s="106"/>
      <c r="L11" s="106"/>
      <c r="M11" s="106"/>
      <c r="N11" s="106"/>
      <c r="O11" s="106"/>
      <c r="P11" s="90"/>
    </row>
    <row r="12" spans="1:22"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92"/>
      <c r="B13" s="104"/>
      <c r="C13" s="105"/>
      <c r="D13" s="106"/>
      <c r="E13" s="106"/>
      <c r="F13" s="106"/>
      <c r="G13" s="106"/>
      <c r="H13" s="106"/>
      <c r="I13" s="106"/>
      <c r="J13" s="106"/>
      <c r="K13" s="106"/>
      <c r="L13" s="106"/>
      <c r="M13" s="106"/>
      <c r="N13" s="106"/>
      <c r="O13" s="106"/>
      <c r="P13" s="90"/>
    </row>
    <row r="14" spans="1:22" ht="15" customHeight="1" x14ac:dyDescent="0.25">
      <c r="A14" s="92"/>
      <c r="B14" s="104"/>
      <c r="C14" s="168" t="s">
        <v>35</v>
      </c>
      <c r="D14" s="169"/>
      <c r="E14" s="170"/>
      <c r="F14" s="170"/>
      <c r="G14" s="170"/>
      <c r="H14" s="170"/>
      <c r="I14" s="170"/>
      <c r="J14" s="170"/>
      <c r="K14" s="170"/>
      <c r="L14" s="170"/>
      <c r="M14" s="170"/>
      <c r="N14" s="170"/>
      <c r="O14" s="106"/>
      <c r="P14" s="106"/>
      <c r="Q14" s="90"/>
      <c r="R14" s="89"/>
    </row>
    <row r="15" spans="1:22" ht="30.75" customHeight="1" x14ac:dyDescent="0.25">
      <c r="A15" s="92"/>
      <c r="B15" s="104"/>
      <c r="C15" s="182" t="s">
        <v>51</v>
      </c>
      <c r="D15" s="182"/>
      <c r="E15" s="182"/>
      <c r="F15" s="182"/>
      <c r="G15" s="182"/>
      <c r="H15" s="182"/>
      <c r="I15" s="182"/>
      <c r="J15" s="182"/>
      <c r="K15" s="182"/>
      <c r="L15" s="182"/>
      <c r="M15" s="182"/>
      <c r="N15" s="182"/>
      <c r="O15" s="182"/>
      <c r="P15" s="182"/>
      <c r="Q15" s="182"/>
      <c r="R15" s="182"/>
    </row>
    <row r="16" spans="1:22" ht="15.75" thickBot="1" x14ac:dyDescent="0.3">
      <c r="A16" s="92"/>
      <c r="B16" s="90"/>
      <c r="D16" s="90"/>
      <c r="E16" s="90"/>
      <c r="F16" s="90"/>
      <c r="G16" s="90"/>
      <c r="H16" s="90"/>
      <c r="I16" s="90"/>
      <c r="J16" s="90"/>
      <c r="K16" s="90"/>
      <c r="L16" s="90"/>
      <c r="M16" s="90"/>
      <c r="N16" s="90"/>
      <c r="O16" s="90"/>
      <c r="P16" s="90"/>
    </row>
    <row r="17" spans="1:19" ht="15" customHeight="1" x14ac:dyDescent="0.25">
      <c r="A17" s="92"/>
      <c r="B17" s="107"/>
      <c r="C17" s="108" t="s">
        <v>5</v>
      </c>
      <c r="D17" s="109"/>
      <c r="E17" s="110"/>
      <c r="F17" s="111" t="s">
        <v>30</v>
      </c>
      <c r="G17" s="90"/>
      <c r="H17" s="178"/>
      <c r="I17" s="178"/>
      <c r="J17" s="178"/>
      <c r="K17" s="178"/>
      <c r="L17" s="178"/>
      <c r="M17" s="178"/>
      <c r="N17" s="178"/>
      <c r="O17" s="178"/>
      <c r="P17" s="178"/>
      <c r="Q17" s="178"/>
      <c r="R17" s="178"/>
      <c r="S17" s="178"/>
    </row>
    <row r="18" spans="1:19" x14ac:dyDescent="0.25">
      <c r="A18" s="92"/>
      <c r="B18" s="113"/>
      <c r="C18" s="114" t="s">
        <v>7</v>
      </c>
      <c r="D18" s="106"/>
      <c r="E18" s="115"/>
      <c r="F18" s="116" t="s">
        <v>32</v>
      </c>
      <c r="G18" s="90"/>
      <c r="H18" s="178"/>
      <c r="I18" s="178"/>
      <c r="J18" s="178"/>
      <c r="K18" s="178"/>
      <c r="L18" s="178"/>
      <c r="M18" s="178"/>
      <c r="N18" s="178"/>
      <c r="O18" s="178"/>
      <c r="P18" s="178"/>
      <c r="Q18" s="178"/>
      <c r="R18" s="178"/>
      <c r="S18" s="178"/>
    </row>
    <row r="19" spans="1:19" ht="15.75" thickBot="1" x14ac:dyDescent="0.3">
      <c r="A19" s="92"/>
      <c r="B19" s="117"/>
      <c r="C19" s="118" t="s">
        <v>9</v>
      </c>
      <c r="D19" s="119"/>
      <c r="E19" s="120"/>
      <c r="F19" s="121">
        <v>0</v>
      </c>
      <c r="G19" s="90"/>
      <c r="H19" s="178"/>
      <c r="I19" s="178"/>
      <c r="J19" s="178"/>
      <c r="K19" s="178"/>
      <c r="L19" s="178"/>
      <c r="M19" s="178"/>
      <c r="N19" s="178"/>
      <c r="O19" s="178"/>
      <c r="P19" s="178"/>
      <c r="Q19" s="178"/>
      <c r="R19" s="178"/>
      <c r="S19" s="178"/>
    </row>
    <row r="20" spans="1:19" x14ac:dyDescent="0.25">
      <c r="A20" s="92"/>
      <c r="B20" s="122"/>
      <c r="C20" s="123" t="s">
        <v>10</v>
      </c>
      <c r="D20" s="124"/>
      <c r="E20" s="125"/>
      <c r="F20" s="126">
        <f>VLOOKUP(F18,dropdown!B$1:C$15,2,FALSE)</f>
        <v>58620.83</v>
      </c>
      <c r="G20" s="90"/>
      <c r="H20" s="112"/>
      <c r="I20" s="112"/>
      <c r="J20" s="112"/>
      <c r="K20" s="112"/>
      <c r="L20" s="112"/>
      <c r="M20" s="112"/>
      <c r="N20" s="112"/>
      <c r="O20" s="112"/>
      <c r="P20" s="112"/>
    </row>
    <row r="21" spans="1:19" ht="15.75" thickBot="1" x14ac:dyDescent="0.3">
      <c r="A21" s="92"/>
      <c r="B21" s="127"/>
      <c r="C21" s="128" t="s">
        <v>11</v>
      </c>
      <c r="D21" s="129"/>
      <c r="E21" s="130"/>
      <c r="F21" s="131">
        <v>1.0893999999999999</v>
      </c>
      <c r="G21" s="90"/>
      <c r="H21" s="112"/>
      <c r="I21" s="112"/>
      <c r="J21" s="112"/>
      <c r="K21" s="112"/>
      <c r="L21" s="112"/>
      <c r="M21" s="112"/>
      <c r="N21" s="112"/>
      <c r="O21" s="112"/>
      <c r="P21" s="112"/>
    </row>
    <row r="22" spans="1:19" ht="15.75" thickBot="1" x14ac:dyDescent="0.3">
      <c r="A22" s="132"/>
      <c r="B22" s="112"/>
      <c r="C22" s="112"/>
      <c r="D22" s="112"/>
      <c r="E22" s="112"/>
      <c r="F22" s="112"/>
      <c r="G22" s="112"/>
      <c r="H22" s="112"/>
      <c r="I22" s="112"/>
      <c r="J22" s="112"/>
      <c r="K22" s="112"/>
      <c r="L22" s="112"/>
      <c r="M22" s="112"/>
      <c r="N22" s="112"/>
      <c r="O22" s="112"/>
      <c r="P22" s="112"/>
    </row>
    <row r="23" spans="1:19" ht="15.75" thickBot="1" x14ac:dyDescent="0.3">
      <c r="A23" s="132"/>
      <c r="B23" s="133"/>
      <c r="C23" s="189" t="s">
        <v>12</v>
      </c>
      <c r="D23" s="189"/>
      <c r="E23" s="189"/>
      <c r="F23" s="189"/>
      <c r="G23" s="189"/>
      <c r="H23" s="189"/>
      <c r="I23" s="189"/>
      <c r="J23" s="189"/>
      <c r="K23" s="189"/>
      <c r="L23" s="189"/>
      <c r="M23" s="189"/>
      <c r="N23" s="189"/>
      <c r="O23" s="134"/>
      <c r="P23" s="112"/>
    </row>
    <row r="24" spans="1:19" x14ac:dyDescent="0.25">
      <c r="A24" s="132"/>
      <c r="B24" s="135"/>
      <c r="C24" s="136"/>
      <c r="D24" s="136"/>
      <c r="E24" s="137">
        <v>1</v>
      </c>
      <c r="F24" s="137">
        <v>2</v>
      </c>
      <c r="G24" s="137">
        <v>3</v>
      </c>
      <c r="H24" s="137">
        <v>4</v>
      </c>
      <c r="I24" s="137">
        <v>5</v>
      </c>
      <c r="J24" s="137">
        <v>6</v>
      </c>
      <c r="K24" s="137">
        <v>7</v>
      </c>
      <c r="L24" s="137">
        <v>8</v>
      </c>
      <c r="M24" s="137">
        <v>9</v>
      </c>
      <c r="N24" s="137">
        <v>10</v>
      </c>
      <c r="O24" s="138"/>
      <c r="P24" s="112"/>
    </row>
    <row r="25" spans="1:19" ht="15.75" customHeight="1" thickBot="1" x14ac:dyDescent="0.3">
      <c r="A25" s="132"/>
      <c r="B25" s="139"/>
      <c r="C25" s="190" t="s">
        <v>41</v>
      </c>
      <c r="D25" s="140" t="s">
        <v>13</v>
      </c>
      <c r="E25" s="141">
        <v>0</v>
      </c>
      <c r="F25" s="141">
        <v>0</v>
      </c>
      <c r="G25" s="141">
        <v>0</v>
      </c>
      <c r="H25" s="141">
        <v>0</v>
      </c>
      <c r="I25" s="141">
        <v>0</v>
      </c>
      <c r="J25" s="141">
        <v>0</v>
      </c>
      <c r="K25" s="141">
        <v>0</v>
      </c>
      <c r="L25" s="141">
        <v>0</v>
      </c>
      <c r="M25" s="141">
        <v>0</v>
      </c>
      <c r="N25" s="141">
        <v>0</v>
      </c>
      <c r="O25" s="142"/>
      <c r="P25" s="112"/>
    </row>
    <row r="26" spans="1:19" ht="15.75" thickBot="1" x14ac:dyDescent="0.3">
      <c r="A26" s="132"/>
      <c r="B26" s="139"/>
      <c r="C26" s="191"/>
      <c r="D26" s="143" t="s">
        <v>14</v>
      </c>
      <c r="E26" s="144">
        <v>5</v>
      </c>
      <c r="F26" s="144">
        <v>0</v>
      </c>
      <c r="G26" s="144">
        <v>0</v>
      </c>
      <c r="H26" s="144">
        <v>0</v>
      </c>
      <c r="I26" s="144">
        <v>0</v>
      </c>
      <c r="J26" s="144">
        <v>0</v>
      </c>
      <c r="K26" s="144">
        <v>0</v>
      </c>
      <c r="L26" s="144">
        <v>0</v>
      </c>
      <c r="M26" s="144">
        <v>0</v>
      </c>
      <c r="N26" s="144">
        <v>0</v>
      </c>
      <c r="O26" s="142"/>
      <c r="P26" s="112"/>
    </row>
    <row r="27" spans="1:19" ht="15.75" thickBot="1" x14ac:dyDescent="0.3">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9" ht="15.75" thickBot="1" x14ac:dyDescent="0.3">
      <c r="A28" s="132"/>
      <c r="B28" s="139"/>
      <c r="C28" s="147"/>
      <c r="D28" s="148"/>
      <c r="E28" s="149"/>
      <c r="F28" s="149"/>
      <c r="G28" s="149"/>
      <c r="H28" s="148"/>
      <c r="I28" s="148"/>
      <c r="J28" s="148"/>
      <c r="K28" s="148"/>
      <c r="L28" s="148"/>
      <c r="M28" s="148"/>
      <c r="N28" s="150"/>
      <c r="O28" s="142"/>
      <c r="P28" s="112"/>
    </row>
    <row r="29" spans="1:19" ht="15.75" customHeight="1" thickBot="1" x14ac:dyDescent="0.3">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9" ht="14.25" customHeight="1" thickBot="1" x14ac:dyDescent="0.3">
      <c r="A30" s="132"/>
      <c r="B30" s="139"/>
      <c r="C30" s="194"/>
      <c r="D30" s="152" t="s">
        <v>14</v>
      </c>
      <c r="E30" s="144">
        <v>10</v>
      </c>
      <c r="F30" s="144"/>
      <c r="G30" s="144">
        <v>0</v>
      </c>
      <c r="H30" s="144">
        <v>0</v>
      </c>
      <c r="I30" s="144">
        <v>0</v>
      </c>
      <c r="J30" s="144">
        <v>0</v>
      </c>
      <c r="K30" s="144">
        <v>0</v>
      </c>
      <c r="L30" s="144">
        <v>0</v>
      </c>
      <c r="M30" s="144">
        <v>0</v>
      </c>
      <c r="N30" s="144">
        <v>0</v>
      </c>
      <c r="O30" s="142"/>
      <c r="P30" s="112"/>
    </row>
    <row r="31" spans="1:19" ht="15.75" thickBot="1" x14ac:dyDescent="0.3">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9" ht="15.75" thickBot="1" x14ac:dyDescent="0.3">
      <c r="A32" s="132"/>
      <c r="B32" s="139"/>
      <c r="C32" s="154"/>
      <c r="D32" s="154"/>
      <c r="E32" s="154"/>
      <c r="F32" s="154"/>
      <c r="G32" s="154"/>
      <c r="H32" s="154"/>
      <c r="I32" s="154"/>
      <c r="J32" s="154"/>
      <c r="K32" s="154"/>
      <c r="L32" s="154"/>
      <c r="M32" s="154"/>
      <c r="N32" s="154"/>
      <c r="O32" s="142"/>
      <c r="P32" s="90"/>
    </row>
    <row r="33" spans="1:16" ht="15.75" thickBot="1" x14ac:dyDescent="0.3">
      <c r="A33" s="92"/>
      <c r="B33" s="155"/>
      <c r="C33" s="192" t="s">
        <v>17</v>
      </c>
      <c r="D33" s="192"/>
      <c r="E33" s="156">
        <f>IF(UPPER($F$17="GEN"),ROUND(E26*(1-$F$19),1)*$F$20+ROUND(E30*(1-$F$19),1)*IF($C$31="Summer",$F$20*184/365,$F$20*181/365),ROUND(E26*$F$21,1)*$F$20+ROUND(E30*$F$21,1)*IF($C$31="Summer",$F$20*184/365,$F$20*181/365))</f>
        <v>638661.89747397264</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75" thickBot="1" x14ac:dyDescent="0.3">
      <c r="A34" s="92"/>
      <c r="B34" s="90"/>
      <c r="C34" s="90"/>
      <c r="D34" s="90"/>
      <c r="E34" s="90"/>
      <c r="F34" s="90"/>
      <c r="G34" s="90"/>
      <c r="H34" s="90"/>
      <c r="I34" s="90"/>
      <c r="J34" s="90"/>
      <c r="K34" s="90"/>
      <c r="L34" s="90"/>
      <c r="M34" s="90"/>
      <c r="N34" s="90"/>
      <c r="O34" s="90"/>
      <c r="P34" s="90"/>
    </row>
    <row r="35" spans="1:16" x14ac:dyDescent="0.25">
      <c r="A35" s="92"/>
      <c r="B35" s="122"/>
      <c r="C35" s="158" t="s">
        <v>18</v>
      </c>
      <c r="D35" s="159"/>
      <c r="E35" s="159"/>
      <c r="F35" s="159"/>
      <c r="G35" s="160">
        <f>SUM(E26:N26)+SUM(E30:N30)</f>
        <v>15</v>
      </c>
      <c r="H35" s="90"/>
      <c r="I35" s="90"/>
      <c r="J35" s="90"/>
      <c r="K35" s="90"/>
      <c r="L35" s="90"/>
      <c r="M35" s="90"/>
      <c r="N35" s="90"/>
      <c r="O35" s="90"/>
      <c r="P35" s="90"/>
    </row>
    <row r="36" spans="1:16" x14ac:dyDescent="0.25">
      <c r="A36" s="92"/>
      <c r="B36" s="113"/>
      <c r="C36" s="114" t="s">
        <v>19</v>
      </c>
      <c r="D36" s="106"/>
      <c r="E36" s="106"/>
      <c r="F36" s="106"/>
      <c r="G36" s="161">
        <f>IF(UPPER(F17="GEN"),ROUND(G35*(1-F19),1),ROUND(G35*F21,1))</f>
        <v>16.3</v>
      </c>
      <c r="H36" s="90"/>
      <c r="I36" s="90"/>
      <c r="J36" s="90"/>
      <c r="K36" s="90"/>
      <c r="L36" s="90"/>
      <c r="M36" s="90"/>
      <c r="N36" s="90"/>
      <c r="O36" s="90"/>
      <c r="P36" s="90"/>
    </row>
    <row r="37" spans="1:16" x14ac:dyDescent="0.25">
      <c r="A37" s="92"/>
      <c r="B37" s="113"/>
      <c r="C37" s="114" t="s">
        <v>20</v>
      </c>
      <c r="D37" s="106"/>
      <c r="E37" s="106"/>
      <c r="F37" s="106"/>
      <c r="G37" s="162">
        <f>SUM(E33:N33)</f>
        <v>638661.89747397264</v>
      </c>
      <c r="H37" s="90"/>
      <c r="I37" s="90"/>
      <c r="J37" s="90"/>
      <c r="K37" s="90"/>
      <c r="L37" s="90"/>
      <c r="M37" s="90"/>
      <c r="N37" s="90"/>
      <c r="O37" s="90"/>
      <c r="P37" s="90"/>
    </row>
    <row r="38" spans="1:16" ht="18.75" customHeight="1" thickBot="1" x14ac:dyDescent="0.3">
      <c r="A38" s="92"/>
      <c r="B38" s="117"/>
      <c r="C38" s="164" t="s">
        <v>21</v>
      </c>
      <c r="D38" s="165"/>
      <c r="E38" s="165"/>
      <c r="F38" s="165"/>
      <c r="G38" s="166">
        <v>0</v>
      </c>
      <c r="H38" s="163"/>
      <c r="I38" s="88"/>
      <c r="J38" s="90"/>
      <c r="K38" s="90"/>
      <c r="L38" s="90"/>
      <c r="M38" s="90"/>
      <c r="N38" s="90"/>
      <c r="O38" s="90"/>
      <c r="P38" s="90"/>
    </row>
    <row r="39" spans="1:16" ht="26.25" customHeight="1" thickBot="1" x14ac:dyDescent="0.3">
      <c r="A39" s="92"/>
      <c r="B39" s="155"/>
      <c r="C39" s="184" t="s">
        <v>36</v>
      </c>
      <c r="D39" s="184"/>
      <c r="E39" s="184"/>
      <c r="F39" s="185"/>
      <c r="G39" s="167">
        <f>ROUNDUP(IF(UPPER(F17="GEN"),G37*(1-G38),G37),-2)</f>
        <v>638700</v>
      </c>
      <c r="H39" s="90"/>
      <c r="I39" s="90"/>
      <c r="J39" s="90"/>
      <c r="K39" s="90"/>
      <c r="L39" s="90"/>
      <c r="M39" s="90"/>
      <c r="N39" s="90"/>
      <c r="O39" s="90"/>
      <c r="P39" s="90"/>
    </row>
    <row r="40" spans="1:16" ht="27.75" customHeight="1" thickBot="1" x14ac:dyDescent="0.3">
      <c r="B40" s="172"/>
      <c r="C40" s="186" t="s">
        <v>38</v>
      </c>
      <c r="D40" s="186"/>
      <c r="E40" s="186"/>
      <c r="F40" s="187"/>
      <c r="G40" s="167">
        <f>ROUNDUP(G39/0.9,-2)</f>
        <v>709700</v>
      </c>
    </row>
    <row r="41" spans="1:16" ht="38.25" customHeight="1" x14ac:dyDescent="0.25">
      <c r="C41" s="183" t="s">
        <v>37</v>
      </c>
      <c r="D41" s="183"/>
      <c r="E41" s="183"/>
      <c r="F41" s="183"/>
      <c r="G41" s="183"/>
    </row>
    <row r="42" spans="1:16" ht="12" customHeight="1" x14ac:dyDescent="0.25">
      <c r="C42" s="173"/>
      <c r="D42" s="174"/>
      <c r="E42" s="174"/>
      <c r="F42" s="174"/>
      <c r="G42" s="174"/>
    </row>
    <row r="45" spans="1:16" x14ac:dyDescent="0.25">
      <c r="I45" s="171"/>
    </row>
    <row r="46" spans="1:16" ht="15.75" customHeight="1" x14ac:dyDescent="0.25"/>
  </sheetData>
  <sheetProtection algorithmName="SHA-512" hashValue="jAIaS8c9xzZGIP8OJQvJmQFZI7irnaSQGh+/Oalt+w9qZ+FJ63pA+hd1eZ+5ef9DKM9E8rlqrt1I2H4GhZ3Pow==" saltValue="Aebd2ngVGxtvHfW6KTdNrw==" spinCount="100000" sheet="1" objects="1" scenarios="1"/>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1"/>
  <sheetViews>
    <sheetView workbookViewId="0">
      <selection activeCell="E20" sqref="E20"/>
    </sheetView>
  </sheetViews>
  <sheetFormatPr defaultRowHeight="15" x14ac:dyDescent="0.25"/>
  <cols>
    <col min="1" max="1" width="4.7109375" bestFit="1" customWidth="1"/>
    <col min="2" max="2" width="17.28515625" customWidth="1"/>
    <col min="3" max="4" width="12.7109375" bestFit="1" customWidth="1"/>
    <col min="5" max="5" width="19" customWidth="1"/>
    <col min="6" max="6" width="14.5703125" bestFit="1" customWidth="1"/>
    <col min="7" max="7" width="12.7109375" bestFit="1" customWidth="1"/>
    <col min="8" max="8" width="20.5703125" customWidth="1"/>
    <col min="9" max="17" width="12.7109375" bestFit="1" customWidth="1"/>
  </cols>
  <sheetData>
    <row r="1" spans="1:23" x14ac:dyDescent="0.25">
      <c r="A1" t="s">
        <v>6</v>
      </c>
      <c r="B1" t="s">
        <v>26</v>
      </c>
      <c r="C1" s="81">
        <v>50981.38</v>
      </c>
      <c r="F1" s="181" t="s">
        <v>43</v>
      </c>
      <c r="G1" s="181"/>
      <c r="H1" s="181"/>
      <c r="I1" s="181"/>
      <c r="J1" s="181"/>
      <c r="K1" s="181"/>
      <c r="L1" s="181"/>
      <c r="M1" s="181"/>
      <c r="N1" s="181"/>
      <c r="O1" s="181"/>
      <c r="P1" s="181"/>
      <c r="Q1" s="181"/>
      <c r="R1" s="181"/>
      <c r="S1" s="181"/>
      <c r="T1" s="181"/>
      <c r="U1" s="181"/>
      <c r="V1" s="181"/>
      <c r="W1" s="181"/>
    </row>
    <row r="2" spans="1:23" x14ac:dyDescent="0.25">
      <c r="A2" t="s">
        <v>29</v>
      </c>
      <c r="B2" t="s">
        <v>40</v>
      </c>
      <c r="C2" s="81">
        <v>50981.38</v>
      </c>
      <c r="F2" s="181" t="s">
        <v>44</v>
      </c>
      <c r="G2" s="181"/>
      <c r="H2" s="181"/>
      <c r="I2" s="181"/>
      <c r="J2" s="181"/>
      <c r="K2" s="181"/>
      <c r="L2" s="181"/>
      <c r="M2" s="181"/>
      <c r="N2" s="181"/>
      <c r="O2" s="181"/>
      <c r="P2" s="181"/>
      <c r="Q2" s="181"/>
      <c r="R2" s="181"/>
      <c r="S2" s="181"/>
      <c r="T2" s="181"/>
      <c r="U2" s="181"/>
      <c r="V2" s="181"/>
      <c r="W2" s="181"/>
    </row>
    <row r="3" spans="1:23" x14ac:dyDescent="0.25">
      <c r="A3" t="s">
        <v>30</v>
      </c>
      <c r="B3" t="s">
        <v>28</v>
      </c>
      <c r="C3" s="81">
        <v>42717.78</v>
      </c>
      <c r="F3" s="181"/>
      <c r="G3" s="181"/>
      <c r="H3" s="181"/>
      <c r="I3" s="181"/>
      <c r="J3" s="181"/>
      <c r="K3" s="181"/>
      <c r="L3" s="181"/>
      <c r="M3" s="181"/>
      <c r="N3" s="181"/>
      <c r="O3" s="181"/>
      <c r="P3" s="181"/>
      <c r="Q3" s="181"/>
      <c r="R3" s="181"/>
      <c r="S3" s="181"/>
      <c r="T3" s="181"/>
      <c r="U3" s="181"/>
      <c r="V3" s="181"/>
      <c r="W3" s="181"/>
    </row>
    <row r="4" spans="1:23" x14ac:dyDescent="0.25">
      <c r="B4" t="s">
        <v>27</v>
      </c>
      <c r="C4" s="81">
        <v>55253.7</v>
      </c>
      <c r="F4" s="181"/>
      <c r="G4" s="181"/>
      <c r="H4" s="181"/>
      <c r="I4" s="181"/>
      <c r="J4" s="181"/>
      <c r="K4" s="181"/>
      <c r="L4" s="181"/>
      <c r="M4" s="181"/>
      <c r="N4" s="181"/>
      <c r="O4" s="181"/>
      <c r="P4" s="181"/>
      <c r="Q4" s="181"/>
      <c r="R4" s="181"/>
      <c r="S4" s="181"/>
      <c r="T4" s="181"/>
      <c r="U4" s="181"/>
      <c r="V4" s="181"/>
      <c r="W4" s="181"/>
    </row>
    <row r="5" spans="1:23" x14ac:dyDescent="0.25">
      <c r="B5" t="s">
        <v>54</v>
      </c>
      <c r="C5" s="81">
        <v>47846.03</v>
      </c>
      <c r="F5" s="181"/>
      <c r="G5" s="181"/>
      <c r="H5" s="181"/>
      <c r="I5" s="181"/>
      <c r="J5" s="181"/>
      <c r="K5" s="181"/>
      <c r="L5" s="181"/>
      <c r="M5" s="181"/>
      <c r="N5" s="181"/>
      <c r="O5" s="181"/>
      <c r="P5" s="181"/>
      <c r="Q5" s="181"/>
      <c r="R5" s="181"/>
      <c r="S5" s="181"/>
      <c r="T5" s="181"/>
      <c r="U5" s="181"/>
      <c r="V5" s="181"/>
      <c r="W5" s="181"/>
    </row>
    <row r="6" spans="1:23" x14ac:dyDescent="0.25">
      <c r="B6" t="s">
        <v>39</v>
      </c>
      <c r="C6" s="81">
        <v>48957.45</v>
      </c>
      <c r="F6" s="181"/>
      <c r="G6" s="181"/>
      <c r="H6" s="181"/>
      <c r="I6" s="181"/>
      <c r="J6" s="181"/>
      <c r="K6" s="181"/>
      <c r="L6" s="181"/>
      <c r="M6" s="181"/>
      <c r="N6" s="181"/>
      <c r="O6" s="181"/>
      <c r="P6" s="181"/>
      <c r="Q6" s="181"/>
      <c r="R6" s="181"/>
      <c r="S6" s="181"/>
      <c r="T6" s="181"/>
      <c r="U6" s="181"/>
      <c r="V6" s="181"/>
      <c r="W6" s="181"/>
    </row>
    <row r="7" spans="1:23" x14ac:dyDescent="0.25">
      <c r="B7" t="s">
        <v>33</v>
      </c>
      <c r="C7" s="81">
        <v>51850.080000000002</v>
      </c>
      <c r="F7" s="181"/>
      <c r="G7" s="181"/>
      <c r="H7" s="181"/>
      <c r="I7" s="181"/>
      <c r="J7" s="181"/>
      <c r="K7" s="181"/>
      <c r="L7" s="181"/>
      <c r="M7" s="181"/>
      <c r="N7" s="181"/>
      <c r="O7" s="181"/>
      <c r="P7" s="181"/>
      <c r="Q7" s="181"/>
      <c r="R7" s="181"/>
      <c r="S7" s="181"/>
      <c r="T7" s="181"/>
      <c r="U7" s="181"/>
      <c r="V7" s="181"/>
      <c r="W7" s="181"/>
    </row>
    <row r="8" spans="1:23" x14ac:dyDescent="0.25">
      <c r="B8" t="s">
        <v>23</v>
      </c>
      <c r="C8" s="81">
        <v>57011.18</v>
      </c>
      <c r="F8" s="181"/>
      <c r="G8" s="181"/>
      <c r="H8" s="181"/>
      <c r="I8" s="181"/>
      <c r="J8" s="181"/>
      <c r="K8" s="181"/>
      <c r="L8" s="181"/>
      <c r="M8" s="181"/>
      <c r="N8" s="181"/>
      <c r="O8" s="181"/>
      <c r="P8" s="181"/>
      <c r="Q8" s="181"/>
      <c r="R8" s="181"/>
      <c r="S8" s="181"/>
      <c r="T8" s="181"/>
      <c r="U8" s="181"/>
      <c r="V8" s="181"/>
      <c r="W8" s="181"/>
    </row>
    <row r="9" spans="1:23" x14ac:dyDescent="0.25">
      <c r="B9" t="s">
        <v>22</v>
      </c>
      <c r="C9" s="81">
        <v>53665.95</v>
      </c>
      <c r="F9" s="181"/>
      <c r="G9" s="181"/>
      <c r="H9" s="181"/>
      <c r="I9" s="181"/>
      <c r="J9" s="181"/>
      <c r="K9" s="181"/>
      <c r="L9" s="181"/>
      <c r="M9" s="181"/>
      <c r="N9" s="181"/>
      <c r="O9" s="181"/>
      <c r="P9" s="181"/>
      <c r="Q9" s="181"/>
      <c r="R9" s="181"/>
      <c r="S9" s="181"/>
      <c r="T9" s="181"/>
      <c r="U9" s="181"/>
      <c r="V9" s="181"/>
      <c r="W9" s="181"/>
    </row>
    <row r="10" spans="1:23" x14ac:dyDescent="0.25">
      <c r="B10" t="s">
        <v>25</v>
      </c>
      <c r="C10" s="81">
        <v>52572.78</v>
      </c>
      <c r="F10" s="181"/>
      <c r="G10" s="181"/>
      <c r="H10" s="181"/>
      <c r="I10" s="181"/>
      <c r="J10" s="181"/>
      <c r="K10" s="181"/>
      <c r="L10" s="181"/>
      <c r="M10" s="181"/>
      <c r="N10" s="181"/>
      <c r="O10" s="181"/>
      <c r="P10" s="181"/>
      <c r="Q10" s="181"/>
      <c r="R10" s="181"/>
      <c r="S10" s="181"/>
      <c r="T10" s="181"/>
      <c r="U10" s="181"/>
      <c r="V10" s="181"/>
      <c r="W10" s="181"/>
    </row>
    <row r="11" spans="1:23" x14ac:dyDescent="0.25">
      <c r="B11" t="s">
        <v>34</v>
      </c>
      <c r="C11" s="81">
        <v>54248.13</v>
      </c>
      <c r="F11" s="181"/>
      <c r="G11" s="181"/>
      <c r="H11" s="181"/>
      <c r="I11" s="181"/>
      <c r="J11" s="181"/>
      <c r="K11" s="181"/>
      <c r="L11" s="181"/>
      <c r="M11" s="181"/>
      <c r="N11" s="181"/>
      <c r="O11" s="181"/>
      <c r="P11" s="181"/>
      <c r="Q11" s="181"/>
      <c r="R11" s="181"/>
      <c r="S11" s="181"/>
      <c r="T11" s="181"/>
      <c r="U11" s="181"/>
      <c r="V11" s="181"/>
      <c r="W11" s="181"/>
    </row>
    <row r="12" spans="1:23" x14ac:dyDescent="0.25">
      <c r="B12" t="s">
        <v>32</v>
      </c>
      <c r="C12" s="81">
        <v>58620.83</v>
      </c>
      <c r="F12" s="181"/>
      <c r="G12" s="181"/>
      <c r="H12" s="181"/>
      <c r="I12" s="181"/>
      <c r="J12" s="181"/>
      <c r="K12" s="181"/>
      <c r="L12" s="181"/>
      <c r="M12" s="181"/>
      <c r="N12" s="181"/>
      <c r="O12" s="181"/>
      <c r="P12" s="181"/>
      <c r="Q12" s="181"/>
      <c r="R12" s="181"/>
      <c r="S12" s="181"/>
      <c r="T12" s="181"/>
      <c r="U12" s="181"/>
      <c r="V12" s="181"/>
      <c r="W12" s="181"/>
    </row>
    <row r="13" spans="1:23" x14ac:dyDescent="0.25">
      <c r="B13" t="s">
        <v>31</v>
      </c>
      <c r="C13" s="81">
        <v>58620.83</v>
      </c>
      <c r="F13" s="181"/>
      <c r="G13" s="181"/>
      <c r="H13" s="181"/>
      <c r="I13" s="181"/>
      <c r="J13" s="181"/>
      <c r="K13" s="181"/>
      <c r="L13" s="181"/>
      <c r="M13" s="181"/>
      <c r="N13" s="181"/>
      <c r="O13" s="181"/>
      <c r="P13" s="181"/>
      <c r="Q13" s="181"/>
      <c r="R13" s="181"/>
      <c r="S13" s="181"/>
      <c r="T13" s="181"/>
      <c r="U13" s="181"/>
      <c r="V13" s="181"/>
      <c r="W13" s="181"/>
    </row>
    <row r="14" spans="1:23" x14ac:dyDescent="0.25">
      <c r="B14" t="s">
        <v>8</v>
      </c>
      <c r="C14" s="81">
        <v>53507.18</v>
      </c>
      <c r="F14" s="181"/>
      <c r="G14" s="181"/>
      <c r="H14" s="181"/>
      <c r="I14" s="181"/>
      <c r="J14" s="181"/>
      <c r="K14" s="181"/>
      <c r="L14" s="181"/>
      <c r="M14" s="181"/>
      <c r="N14" s="181"/>
      <c r="O14" s="181"/>
      <c r="P14" s="181"/>
      <c r="Q14" s="181"/>
      <c r="R14" s="181"/>
      <c r="S14" s="181"/>
      <c r="T14" s="181"/>
      <c r="U14" s="181"/>
      <c r="V14" s="181"/>
      <c r="W14" s="181"/>
    </row>
    <row r="15" spans="1:23" x14ac:dyDescent="0.25">
      <c r="B15" t="s">
        <v>24</v>
      </c>
      <c r="C15" s="81">
        <v>47645.279999999999</v>
      </c>
      <c r="F15" s="181"/>
      <c r="G15" s="181"/>
      <c r="H15" s="181"/>
      <c r="I15" s="181"/>
      <c r="J15" s="181"/>
      <c r="K15" s="181"/>
      <c r="L15" s="181"/>
      <c r="M15" s="181"/>
      <c r="N15" s="181"/>
      <c r="O15" s="181"/>
      <c r="P15" s="181"/>
      <c r="Q15" s="181"/>
      <c r="R15" s="181"/>
      <c r="S15" s="181"/>
      <c r="T15" s="181"/>
      <c r="U15" s="181"/>
      <c r="V15" s="181"/>
      <c r="W15" s="181"/>
    </row>
    <row r="16" spans="1:23" x14ac:dyDescent="0.25">
      <c r="F16" s="181"/>
      <c r="G16" s="181"/>
      <c r="H16" s="181"/>
      <c r="I16" s="181"/>
      <c r="J16" s="181"/>
      <c r="K16" s="181"/>
      <c r="L16" s="181"/>
      <c r="M16" s="181"/>
      <c r="N16" s="181"/>
      <c r="O16" s="181"/>
      <c r="P16" s="181"/>
      <c r="Q16" s="181"/>
      <c r="R16" s="181"/>
      <c r="S16" s="181"/>
      <c r="T16" s="181"/>
      <c r="U16" s="181"/>
      <c r="V16" s="181"/>
      <c r="W16" s="181"/>
    </row>
    <row r="17" spans="6:23" x14ac:dyDescent="0.25">
      <c r="F17" s="181"/>
      <c r="G17" s="181"/>
      <c r="H17" s="181"/>
      <c r="I17" s="181"/>
      <c r="J17" s="181"/>
      <c r="K17" s="181"/>
      <c r="L17" s="181"/>
      <c r="M17" s="181"/>
      <c r="N17" s="181"/>
      <c r="O17" s="181"/>
      <c r="P17" s="181"/>
      <c r="Q17" s="181"/>
      <c r="R17" s="181"/>
      <c r="S17" s="181"/>
      <c r="T17" s="181"/>
      <c r="U17" s="181"/>
      <c r="V17" s="181"/>
      <c r="W17" s="181"/>
    </row>
    <row r="18" spans="6:23" x14ac:dyDescent="0.25">
      <c r="F18" s="181"/>
      <c r="G18" s="181"/>
      <c r="H18" s="181"/>
      <c r="I18" s="181"/>
      <c r="J18" s="181"/>
      <c r="K18" s="181"/>
      <c r="L18" s="181"/>
      <c r="M18" s="181"/>
      <c r="N18" s="181"/>
      <c r="O18" s="181"/>
      <c r="P18" s="181"/>
      <c r="Q18" s="181"/>
      <c r="R18" s="181"/>
      <c r="S18" s="181"/>
      <c r="T18" s="181"/>
      <c r="U18" s="181"/>
      <c r="V18" s="181"/>
      <c r="W18" s="181"/>
    </row>
    <row r="19" spans="6:23" x14ac:dyDescent="0.25">
      <c r="F19" s="181"/>
      <c r="G19" s="181"/>
      <c r="H19" s="181"/>
      <c r="I19" s="181"/>
      <c r="J19" s="181"/>
      <c r="K19" s="181"/>
      <c r="L19" s="181"/>
      <c r="M19" s="181"/>
      <c r="N19" s="181"/>
      <c r="O19" s="181"/>
      <c r="P19" s="181"/>
      <c r="Q19" s="181"/>
      <c r="R19" s="181"/>
      <c r="S19" s="181"/>
      <c r="T19" s="181"/>
      <c r="U19" s="181"/>
      <c r="V19" s="181"/>
      <c r="W19" s="181"/>
    </row>
    <row r="20" spans="6:23" x14ac:dyDescent="0.25">
      <c r="F20" s="181"/>
      <c r="G20" s="181"/>
      <c r="H20" s="181"/>
      <c r="I20" s="181"/>
      <c r="J20" s="181"/>
      <c r="K20" s="181"/>
      <c r="L20" s="181"/>
      <c r="M20" s="181"/>
      <c r="N20" s="181"/>
      <c r="O20" s="181"/>
      <c r="P20" s="181"/>
      <c r="Q20" s="181"/>
      <c r="R20" s="181"/>
      <c r="S20" s="181"/>
      <c r="T20" s="181"/>
      <c r="U20" s="181"/>
      <c r="V20" s="181"/>
      <c r="W20" s="181"/>
    </row>
    <row r="21" spans="6:23" x14ac:dyDescent="0.25">
      <c r="F21" s="181"/>
      <c r="G21" s="181"/>
      <c r="H21" s="181"/>
      <c r="I21" s="181"/>
      <c r="J21" s="181"/>
      <c r="K21" s="181"/>
      <c r="L21" s="181"/>
      <c r="M21" s="181"/>
      <c r="N21" s="181"/>
      <c r="O21" s="181"/>
      <c r="P21" s="181"/>
      <c r="Q21" s="181"/>
      <c r="R21" s="181"/>
      <c r="S21" s="181"/>
      <c r="T21" s="181"/>
      <c r="U21" s="181"/>
      <c r="V21" s="181"/>
      <c r="W21" s="181"/>
    </row>
  </sheetData>
  <sortState ref="F4:G18">
    <sortCondition ref="F4:F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Ding, Congmei</cp:lastModifiedBy>
  <dcterms:created xsi:type="dcterms:W3CDTF">2016-02-16T17:52:54Z</dcterms:created>
  <dcterms:modified xsi:type="dcterms:W3CDTF">2022-08-29T20:57:56Z</dcterms:modified>
</cp:coreProperties>
</file>