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816" activeTab="0"/>
  </bookViews>
  <sheets>
    <sheet name="2022 RPM Pricing Points" sheetId="1" r:id="rId1"/>
    <sheet name="Summary" sheetId="2" r:id="rId2"/>
    <sheet name="FZSF-FZCP" sheetId="3" r:id="rId3"/>
    <sheet name="UCAP Oblig. -ZCP" sheetId="4" r:id="rId4"/>
  </sheets>
  <definedNames>
    <definedName name="_xlnm.Print_Area" localSheetId="0">'2022 RPM Pricing Points'!$A$2:$D$126</definedName>
    <definedName name="_xlnm.Print_Titles" localSheetId="0">'2022 RPM Pricing Points'!$6:$6</definedName>
  </definedNames>
  <calcPr fullCalcOnLoad="1"/>
</workbook>
</file>

<file path=xl/sharedStrings.xml><?xml version="1.0" encoding="utf-8"?>
<sst xmlns="http://schemas.openxmlformats.org/spreadsheetml/2006/main" count="216" uniqueCount="180">
  <si>
    <t>AECO_PZonal</t>
  </si>
  <si>
    <t>AEP_PZonal</t>
  </si>
  <si>
    <t>APS_PZonal</t>
  </si>
  <si>
    <t>BGE_PZonal</t>
  </si>
  <si>
    <t>COMED_PZonal</t>
  </si>
  <si>
    <t>DAY_PZonal</t>
  </si>
  <si>
    <t>DOM_PZonal</t>
  </si>
  <si>
    <t>DPL_PZonal</t>
  </si>
  <si>
    <t>JCPL_PZonal</t>
  </si>
  <si>
    <t>METED_PZonal</t>
  </si>
  <si>
    <t>PECO_PZonal</t>
  </si>
  <si>
    <t>PEPCO_PZonal</t>
  </si>
  <si>
    <t>PPL_PZonal</t>
  </si>
  <si>
    <t>PSEG_PZonal</t>
  </si>
  <si>
    <t>RECO_PZonal</t>
  </si>
  <si>
    <t>PENELEC_PZonal</t>
  </si>
  <si>
    <t>JCPL_FZonal</t>
  </si>
  <si>
    <t>METED_FZonal</t>
  </si>
  <si>
    <t>PECO_FZonal</t>
  </si>
  <si>
    <t>PENELEC_FZonal</t>
  </si>
  <si>
    <t>PEPCO_FZonal</t>
  </si>
  <si>
    <t>PPL_FZonal</t>
  </si>
  <si>
    <t>PSEG_FZonal</t>
  </si>
  <si>
    <t>RECO_FZonal</t>
  </si>
  <si>
    <t>AEP_Net Load</t>
  </si>
  <si>
    <t>APS_Net Load</t>
  </si>
  <si>
    <t>BGE_Net Load</t>
  </si>
  <si>
    <t>COMED_Net Load</t>
  </si>
  <si>
    <t>DAY_Net Load</t>
  </si>
  <si>
    <t>DOM_Net Load</t>
  </si>
  <si>
    <t>DPL_Net Load</t>
  </si>
  <si>
    <t>AECO_FZonal</t>
  </si>
  <si>
    <t>AEP_FZonal</t>
  </si>
  <si>
    <t>APS_FZonal</t>
  </si>
  <si>
    <t>BGE_FZonal</t>
  </si>
  <si>
    <t>COMED_FZonal</t>
  </si>
  <si>
    <t>DAY_FZonal</t>
  </si>
  <si>
    <t>DOM_FZonal</t>
  </si>
  <si>
    <t>DPL_FZonal</t>
  </si>
  <si>
    <t>EMAAC_Net Load</t>
  </si>
  <si>
    <t>JCPL_Net Load</t>
  </si>
  <si>
    <t>METED_Net Load</t>
  </si>
  <si>
    <t>PECO_Net Load</t>
  </si>
  <si>
    <t>PENELEC_Net Load</t>
  </si>
  <si>
    <t>PEPCO_Net Load</t>
  </si>
  <si>
    <t>PPL_Net Load</t>
  </si>
  <si>
    <t>PSEG_Net Load</t>
  </si>
  <si>
    <t>RECO_Net Load</t>
  </si>
  <si>
    <t>SWMAAC_Net Load</t>
  </si>
  <si>
    <t>Pricing Point Definitions may be found on the PJM.com website under Markets/ Reliability Pricing Model/ Auction User Info.</t>
  </si>
  <si>
    <t>Pricing Point</t>
  </si>
  <si>
    <t>ATSI_Net Load</t>
  </si>
  <si>
    <t>ATSI_Pzonal</t>
  </si>
  <si>
    <t>ATSI_FZonal</t>
  </si>
  <si>
    <t>DUQ_PZonal</t>
  </si>
  <si>
    <t>DUQ_Net Load</t>
  </si>
  <si>
    <t>DUQ_FZonal</t>
  </si>
  <si>
    <t>DEOK_PZonal</t>
  </si>
  <si>
    <t>DEOK_FZonal</t>
  </si>
  <si>
    <t>DEOK_Net Load</t>
  </si>
  <si>
    <t>EKPC_Net Load</t>
  </si>
  <si>
    <t>EKPC_Pzonal</t>
  </si>
  <si>
    <t>EKPZ_Fzonal</t>
  </si>
  <si>
    <t>Final Zonal Capacity Prices and Net Load Prices will be updated after the results of the Third IA.</t>
  </si>
  <si>
    <t>AECO_LDA_CP</t>
  </si>
  <si>
    <t>AEP_LDA_CP</t>
  </si>
  <si>
    <t>APS_LDA_CP</t>
  </si>
  <si>
    <t>ATSI_LDA_CP</t>
  </si>
  <si>
    <t>ATSI_CLEV_LDA_CP</t>
  </si>
  <si>
    <t>BGE_LDA_CP</t>
  </si>
  <si>
    <t>COMED_LDA_CP</t>
  </si>
  <si>
    <t>DAY_LDA_CP</t>
  </si>
  <si>
    <t>DEOK_LDA_CP</t>
  </si>
  <si>
    <t>DOM_LDA_CP</t>
  </si>
  <si>
    <t>DPL_LDA_CP</t>
  </si>
  <si>
    <t>DPLS_LDA_CP</t>
  </si>
  <si>
    <t>DUQ_LDA_CP</t>
  </si>
  <si>
    <t>EKPC_LDA_CP</t>
  </si>
  <si>
    <t>EMAAC_LDA_CP</t>
  </si>
  <si>
    <t>JCPL_LDA_CP</t>
  </si>
  <si>
    <t>MAAC_LDA_CP</t>
  </si>
  <si>
    <t>METED_LDA_CP</t>
  </si>
  <si>
    <t>PECO_LDA_CP</t>
  </si>
  <si>
    <t>PENELEC_LDA_CP</t>
  </si>
  <si>
    <t>PEPCO_LDA_CP</t>
  </si>
  <si>
    <t>PPL_LDA_CP</t>
  </si>
  <si>
    <t>PSEG_LDA_CP</t>
  </si>
  <si>
    <t>PSEGN_LDA_CP</t>
  </si>
  <si>
    <t>SWMAAC_LDA_CP</t>
  </si>
  <si>
    <t>WMAAC_LDA_CP</t>
  </si>
  <si>
    <t>AECO_3IA_LDA_CP</t>
  </si>
  <si>
    <t>AEP_3IA_LDA_CP</t>
  </si>
  <si>
    <t>APS_3IA_LDA_CP</t>
  </si>
  <si>
    <t>ATSI_3IA_LDA_CP</t>
  </si>
  <si>
    <t>ATSI_CLEV_3IA_LDA_CP</t>
  </si>
  <si>
    <t>BGE_3IA_LDA_CP</t>
  </si>
  <si>
    <t>COMED_3IA_LDA_CP</t>
  </si>
  <si>
    <t>DAY_3IA_LDA_CP</t>
  </si>
  <si>
    <t>DEOK_3IA_LDA_CP</t>
  </si>
  <si>
    <t>DOM_3IA_LDA_CP</t>
  </si>
  <si>
    <t>DPL_3IA_LDA_CP</t>
  </si>
  <si>
    <t>DPLS_3IA_LDA_CP</t>
  </si>
  <si>
    <t>DUQ_3IA_LDA_CP</t>
  </si>
  <si>
    <t>EKPC_3IA_LDA_CP</t>
  </si>
  <si>
    <t>EMAAC_3IA_LDA_CP</t>
  </si>
  <si>
    <t>JCPL_3IA_LDA_CP</t>
  </si>
  <si>
    <t>MAAC_3IA_LDA_CP</t>
  </si>
  <si>
    <t>METED_3IA_LDA_CP</t>
  </si>
  <si>
    <t>PECO_3IA_LDA_CP</t>
  </si>
  <si>
    <t>PENELEC_3IA_LDA_CP</t>
  </si>
  <si>
    <t>PEPCO_3IA_LDA_CP</t>
  </si>
  <si>
    <t>PPL_3IA_LDA_CP</t>
  </si>
  <si>
    <t>PSEG_3IA_LDA_CP</t>
  </si>
  <si>
    <t>PSEGN_3IA_LDA_CP</t>
  </si>
  <si>
    <t>SWMAAC_3IA_LDA_CP</t>
  </si>
  <si>
    <t>WMAAC_3IA_LDA_CP</t>
  </si>
  <si>
    <t>WPJM_LDA_CP</t>
  </si>
  <si>
    <t>WPJM_3IA_LDA_CP</t>
  </si>
  <si>
    <t>Resource Clearing Prices [$/MW-day]</t>
  </si>
  <si>
    <t>LDA</t>
  </si>
  <si>
    <t>Base Residual Auction</t>
  </si>
  <si>
    <t>1st Incremental Auction</t>
  </si>
  <si>
    <t>2nd Incremental Auction</t>
  </si>
  <si>
    <t>3rd Incremental Auction</t>
  </si>
  <si>
    <t>RTO</t>
  </si>
  <si>
    <t>MAAC</t>
  </si>
  <si>
    <t>EMAAC</t>
  </si>
  <si>
    <t>SWMAAC</t>
  </si>
  <si>
    <t>PS</t>
  </si>
  <si>
    <t>PSNORTH</t>
  </si>
  <si>
    <t>DPLSOUTH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</si>
  <si>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</si>
  <si>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</si>
  <si>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</si>
  <si>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</si>
  <si>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</si>
  <si>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</si>
  <si>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</si>
  <si>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</si>
  <si>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Zone</t>
  </si>
  <si>
    <t>Final Zonal RPM Scaling Factor</t>
  </si>
  <si>
    <t>Final Zonal UCAP Obligation,          MW</t>
  </si>
  <si>
    <t>Final Zonal Capacity Price               ($/MW-day)</t>
  </si>
  <si>
    <t>Final Zonal CTR Credit Rate    ($/MW-UCAP Obligation-day)</t>
  </si>
  <si>
    <t>Final Zonal Net Load Price               ($/MW-day)</t>
  </si>
  <si>
    <t>AE</t>
  </si>
  <si>
    <t>AEP</t>
  </si>
  <si>
    <t>APS</t>
  </si>
  <si>
    <t>DLCO</t>
  </si>
  <si>
    <t>DOM</t>
  </si>
  <si>
    <t>DPL</t>
  </si>
  <si>
    <t>EKPC</t>
  </si>
  <si>
    <t>JCPL</t>
  </si>
  <si>
    <t>METED</t>
  </si>
  <si>
    <t>PECO</t>
  </si>
  <si>
    <t>PENLC</t>
  </si>
  <si>
    <t>RECO</t>
  </si>
  <si>
    <t>Base Zonal UCAP Obligation (MW)</t>
  </si>
  <si>
    <t>Adjusted Preliminary Zonal Capacity Price ($/MW-day)</t>
  </si>
  <si>
    <t>Base Zonal CTR Credit Rate ($/MW-UCAP Obligation-day)</t>
  </si>
  <si>
    <t>Preliminary Zonal Net Load Price       ($/MW-day)</t>
  </si>
  <si>
    <t>Adjusted Zonal UCAP Obligation      (MW)</t>
  </si>
  <si>
    <t>Adjusted Zonal Capacity Price          ($/MW-day)</t>
  </si>
  <si>
    <t>Updated Zonal CTR Credit Rate ($/MW-UCAP Obligation-day)</t>
  </si>
  <si>
    <t>Adjusted Zonal Net Load Price         ($/MW-day)</t>
  </si>
  <si>
    <t>Final Zonal UCAP Obligation        (MW)</t>
  </si>
  <si>
    <t>Final Zonal Capacity Price              ($/MW-day)</t>
  </si>
  <si>
    <t>Final Zonal CTR Credit Rate ($/MW-UCAP Obligation-day)</t>
  </si>
  <si>
    <t>Final Zonal Net Load Price         ($/MW-day)</t>
  </si>
  <si>
    <t>AEP **</t>
  </si>
  <si>
    <t>DEOK **</t>
  </si>
  <si>
    <t>EKPC **</t>
  </si>
  <si>
    <t>AE_Net Load</t>
  </si>
  <si>
    <t>OVEC</t>
  </si>
  <si>
    <t>OVEC_Net Load</t>
  </si>
  <si>
    <t>OVEC_Pzonal</t>
  </si>
  <si>
    <t>OVEC_FZonal</t>
  </si>
  <si>
    <t>The pricing point values are effective from June 1, 2023 through May 31, 2024.</t>
  </si>
  <si>
    <t>2023/2024 Value ($/MW-day)</t>
  </si>
  <si>
    <t>4/12/2023: Revised to include 23/24 3rd IA updated pricing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</si>
</sst>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0"/>
    <numFmt numFmtId="170" formatCode="_(* #,##0.0_);_(* \(#,##0.0\);_(* &quot;-&quot;??_);_(@_)"/>
    <numFmt numFmtId="171" formatCode="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3" fillId="0" borderId="10" xfId="0" applyFont="1" applyBorder="1" applyAlignment="1">
      <alignment vertical="top" wrapText="1"/>
    </xf>
    <xf numFmtId="8" fontId="2" fillId="0" borderId="10" xfId="46" applyNumberFormat="1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4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11" xfId="0" applyFont="1" applyBorder="1" applyAlignment="1">
      <alignment vertical="top" wrapText="1"/>
    </xf>
    <xf numFmtId="8" fontId="2" fillId="0" borderId="11" xfId="46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/>
    </xf>
    <xf numFmtId="168" fontId="23" fillId="6" borderId="10" xfId="44" applyNumberFormat="1" applyFont="1" applyFill="1" applyBorder="1" applyAlignment="1">
      <alignment/>
    </xf>
    <xf numFmtId="168" fontId="23" fillId="5" borderId="10" xfId="44" applyNumberFormat="1" applyFont="1" applyFill="1" applyBorder="1" applyAlignment="1">
      <alignment/>
    </xf>
    <xf numFmtId="168" fontId="23" fillId="4" borderId="10" xfId="44" applyNumberFormat="1" applyFont="1" applyFill="1" applyBorder="1" applyAlignment="1">
      <alignment/>
    </xf>
    <xf numFmtId="168" fontId="23" fillId="7" borderId="10" xfId="44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169" fontId="25" fillId="34" borderId="10" xfId="0" applyNumberFormat="1" applyFont="1" applyFill="1" applyBorder="1" applyAlignment="1">
      <alignment vertical="center"/>
    </xf>
    <xf numFmtId="170" fontId="25" fillId="3" borderId="10" xfId="45" applyNumberFormat="1" applyFont="1" applyFill="1" applyBorder="1" applyAlignment="1">
      <alignment vertical="center"/>
    </xf>
    <xf numFmtId="168" fontId="25" fillId="4" borderId="10" xfId="48" applyNumberFormat="1" applyFont="1" applyFill="1" applyBorder="1" applyAlignment="1">
      <alignment vertical="center"/>
    </xf>
    <xf numFmtId="168" fontId="25" fillId="5" borderId="10" xfId="48" applyNumberFormat="1" applyFont="1" applyFill="1" applyBorder="1" applyAlignment="1">
      <alignment vertical="center"/>
    </xf>
    <xf numFmtId="168" fontId="25" fillId="6" borderId="10" xfId="48" applyNumberFormat="1" applyFont="1" applyFill="1" applyBorder="1" applyAlignment="1">
      <alignment vertical="center"/>
    </xf>
    <xf numFmtId="0" fontId="22" fillId="6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170" fontId="23" fillId="6" borderId="10" xfId="44" applyNumberFormat="1" applyFont="1" applyFill="1" applyBorder="1" applyAlignment="1">
      <alignment vertical="center"/>
    </xf>
    <xf numFmtId="168" fontId="23" fillId="6" borderId="10" xfId="44" applyNumberFormat="1" applyFont="1" applyFill="1" applyBorder="1" applyAlignment="1">
      <alignment vertical="center"/>
    </xf>
    <xf numFmtId="170" fontId="23" fillId="5" borderId="10" xfId="44" applyNumberFormat="1" applyFont="1" applyFill="1" applyBorder="1" applyAlignment="1">
      <alignment vertical="center"/>
    </xf>
    <xf numFmtId="168" fontId="23" fillId="5" borderId="10" xfId="44" applyNumberFormat="1" applyFont="1" applyFill="1" applyBorder="1" applyAlignment="1">
      <alignment vertical="center"/>
    </xf>
    <xf numFmtId="170" fontId="23" fillId="4" borderId="10" xfId="44" applyNumberFormat="1" applyFont="1" applyFill="1" applyBorder="1" applyAlignment="1">
      <alignment vertical="center"/>
    </xf>
    <xf numFmtId="168" fontId="23" fillId="4" borderId="10" xfId="44" applyNumberFormat="1" applyFont="1" applyFill="1" applyBorder="1" applyAlignment="1">
      <alignment vertical="center"/>
    </xf>
    <xf numFmtId="171" fontId="23" fillId="7" borderId="10" xfId="44" applyNumberFormat="1" applyFont="1" applyFill="1" applyBorder="1" applyAlignment="1">
      <alignment vertical="center"/>
    </xf>
    <xf numFmtId="168" fontId="23" fillId="7" borderId="10" xfId="4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2" fillId="3" borderId="10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33.140625" style="0" customWidth="1"/>
    <col min="3" max="3" width="10.140625" style="0" customWidth="1"/>
  </cols>
  <sheetData>
    <row r="1" ht="12.75">
      <c r="A1" s="47" t="s">
        <v>179</v>
      </c>
    </row>
    <row r="2" spans="1:4" ht="12.75">
      <c r="A2" s="51" t="s">
        <v>177</v>
      </c>
      <c r="B2" s="51"/>
      <c r="C2" s="51"/>
      <c r="D2" s="51"/>
    </row>
    <row r="3" spans="1:5" ht="29.25" customHeight="1">
      <c r="A3" s="48" t="s">
        <v>49</v>
      </c>
      <c r="B3" s="48"/>
      <c r="C3" s="48"/>
      <c r="D3" s="48"/>
      <c r="E3" s="8"/>
    </row>
    <row r="4" spans="1:5" ht="31.5" customHeight="1">
      <c r="A4" s="49" t="s">
        <v>63</v>
      </c>
      <c r="B4" s="50"/>
      <c r="C4" s="50"/>
      <c r="D4" s="50"/>
      <c r="E4" s="6"/>
    </row>
    <row r="5" spans="1:2" ht="13.5" thickBot="1">
      <c r="A5" s="1"/>
      <c r="B5" s="1"/>
    </row>
    <row r="6" spans="1:2" ht="15.75" thickBot="1">
      <c r="A6" s="11" t="s">
        <v>50</v>
      </c>
      <c r="B6" s="12" t="s">
        <v>178</v>
      </c>
    </row>
    <row r="7" spans="1:2" ht="15">
      <c r="A7" s="9" t="s">
        <v>64</v>
      </c>
      <c r="B7" s="10">
        <f>Summary!B5</f>
        <v>49.49</v>
      </c>
    </row>
    <row r="8" spans="1:2" ht="15">
      <c r="A8" s="4" t="s">
        <v>65</v>
      </c>
      <c r="B8" s="10">
        <f>Summary!B3</f>
        <v>34.13</v>
      </c>
    </row>
    <row r="9" spans="1:2" ht="15">
      <c r="A9" s="4" t="s">
        <v>66</v>
      </c>
      <c r="B9" s="10">
        <f>Summary!B3</f>
        <v>34.13</v>
      </c>
    </row>
    <row r="10" spans="1:2" ht="15">
      <c r="A10" s="4" t="s">
        <v>67</v>
      </c>
      <c r="B10" s="10">
        <f>Summary!B11</f>
        <v>34.13</v>
      </c>
    </row>
    <row r="11" spans="1:2" ht="15">
      <c r="A11" s="7" t="s">
        <v>68</v>
      </c>
      <c r="B11" s="10">
        <f>Summary!B12</f>
        <v>34.13</v>
      </c>
    </row>
    <row r="12" spans="1:2" ht="15">
      <c r="A12" s="4" t="s">
        <v>69</v>
      </c>
      <c r="B12" s="10">
        <f>Summary!B14</f>
        <v>69.95</v>
      </c>
    </row>
    <row r="13" spans="1:2" ht="15">
      <c r="A13" s="4" t="s">
        <v>70</v>
      </c>
      <c r="B13" s="10">
        <f>Summary!B13</f>
        <v>34.13</v>
      </c>
    </row>
    <row r="14" spans="1:2" ht="15">
      <c r="A14" s="4" t="s">
        <v>71</v>
      </c>
      <c r="B14" s="10">
        <f>Summary!B16</f>
        <v>34.13</v>
      </c>
    </row>
    <row r="15" spans="1:2" ht="15">
      <c r="A15" s="4" t="s">
        <v>72</v>
      </c>
      <c r="B15" s="10">
        <f>Summary!B17</f>
        <v>34.13</v>
      </c>
    </row>
    <row r="16" spans="1:2" ht="15">
      <c r="A16" s="4" t="s">
        <v>73</v>
      </c>
      <c r="B16" s="10">
        <f>Summary!B3</f>
        <v>34.13</v>
      </c>
    </row>
    <row r="17" spans="1:2" ht="15">
      <c r="A17" s="4" t="s">
        <v>74</v>
      </c>
      <c r="B17" s="10">
        <f>Summary!B5</f>
        <v>49.49</v>
      </c>
    </row>
    <row r="18" spans="1:2" ht="15">
      <c r="A18" s="4" t="s">
        <v>75</v>
      </c>
      <c r="B18" s="10">
        <f>Summary!B9</f>
        <v>69.95</v>
      </c>
    </row>
    <row r="19" spans="1:2" ht="15">
      <c r="A19" s="4" t="s">
        <v>76</v>
      </c>
      <c r="B19" s="10">
        <f>Summary!B3</f>
        <v>34.13</v>
      </c>
    </row>
    <row r="20" spans="1:2" ht="15">
      <c r="A20" s="7" t="s">
        <v>77</v>
      </c>
      <c r="B20" s="10">
        <f>Summary!B3</f>
        <v>34.13</v>
      </c>
    </row>
    <row r="21" spans="1:2" ht="15">
      <c r="A21" s="4" t="s">
        <v>78</v>
      </c>
      <c r="B21" s="10">
        <f>Summary!B5</f>
        <v>49.49</v>
      </c>
    </row>
    <row r="22" spans="1:2" ht="15">
      <c r="A22" s="4" t="s">
        <v>79</v>
      </c>
      <c r="B22" s="10">
        <f>Summary!B5</f>
        <v>49.49</v>
      </c>
    </row>
    <row r="23" spans="1:2" ht="15">
      <c r="A23" s="4" t="s">
        <v>80</v>
      </c>
      <c r="B23" s="10">
        <f>Summary!B4</f>
        <v>49.49</v>
      </c>
    </row>
    <row r="24" spans="1:2" ht="15">
      <c r="A24" s="4" t="s">
        <v>81</v>
      </c>
      <c r="B24" s="10">
        <f>Summary!B4</f>
        <v>49.49</v>
      </c>
    </row>
    <row r="25" spans="1:2" ht="15">
      <c r="A25" s="4" t="s">
        <v>82</v>
      </c>
      <c r="B25" s="10">
        <f>Summary!B5</f>
        <v>49.49</v>
      </c>
    </row>
    <row r="26" spans="1:2" ht="15">
      <c r="A26" s="4" t="s">
        <v>83</v>
      </c>
      <c r="B26" s="10">
        <f>Summary!B4</f>
        <v>49.49</v>
      </c>
    </row>
    <row r="27" spans="1:2" ht="15">
      <c r="A27" s="4" t="s">
        <v>84</v>
      </c>
      <c r="B27" s="10">
        <f>Summary!B10</f>
        <v>49.49</v>
      </c>
    </row>
    <row r="28" spans="1:2" ht="15">
      <c r="A28" s="4" t="s">
        <v>85</v>
      </c>
      <c r="B28" s="10">
        <f>Summary!B15</f>
        <v>49.49</v>
      </c>
    </row>
    <row r="29" spans="1:2" ht="15">
      <c r="A29" s="4" t="s">
        <v>86</v>
      </c>
      <c r="B29" s="10">
        <f>Summary!B7</f>
        <v>49.49</v>
      </c>
    </row>
    <row r="30" spans="1:2" ht="15">
      <c r="A30" s="4" t="s">
        <v>87</v>
      </c>
      <c r="B30" s="10">
        <f>Summary!B8</f>
        <v>49.49</v>
      </c>
    </row>
    <row r="31" spans="1:2" ht="15">
      <c r="A31" s="4" t="s">
        <v>88</v>
      </c>
      <c r="B31" s="10">
        <f>Summary!B6</f>
        <v>49.49</v>
      </c>
    </row>
    <row r="32" spans="1:2" ht="15">
      <c r="A32" s="4" t="s">
        <v>89</v>
      </c>
      <c r="B32" s="10">
        <f>MIN(Summary!B4)</f>
        <v>49.49</v>
      </c>
    </row>
    <row r="33" spans="1:2" ht="15">
      <c r="A33" s="4" t="s">
        <v>116</v>
      </c>
      <c r="B33" s="10">
        <f>MIN(Summary!B13,Summary!B3,Summary!B16,Summary!B11,Summary!B12,Summary!B17)</f>
        <v>34.13</v>
      </c>
    </row>
    <row r="34" spans="1:2" ht="15">
      <c r="A34" s="3" t="s">
        <v>172</v>
      </c>
      <c r="B34" s="10">
        <f>IF('FZSF-FZCP'!F2="","TBD",'FZSF-FZCP'!F2)</f>
        <v>50.95766370162763</v>
      </c>
    </row>
    <row r="35" spans="1:2" ht="15">
      <c r="A35" s="3" t="s">
        <v>24</v>
      </c>
      <c r="B35" s="5">
        <f>IF('FZSF-FZCP'!F3="","TBD",'FZSF-FZCP'!F3)</f>
        <v>34.17986472829715</v>
      </c>
    </row>
    <row r="36" spans="1:2" ht="15">
      <c r="A36" s="3" t="s">
        <v>25</v>
      </c>
      <c r="B36" s="5">
        <f>IF('FZSF-FZCP'!F4="","TBD",'FZSF-FZCP'!F4)</f>
        <v>34.17986472829715</v>
      </c>
    </row>
    <row r="37" spans="1:2" ht="15">
      <c r="A37" s="3" t="s">
        <v>51</v>
      </c>
      <c r="B37" s="5">
        <f>IF('FZSF-FZCP'!F5="","TBD",'FZSF-FZCP'!F5)</f>
        <v>34.17986472829715</v>
      </c>
    </row>
    <row r="38" spans="1:2" ht="15">
      <c r="A38" s="3" t="s">
        <v>26</v>
      </c>
      <c r="B38" s="5">
        <f>IF('FZSF-FZCP'!F6="","TBD",'FZSF-FZCP'!F6)</f>
        <v>59.384741137280095</v>
      </c>
    </row>
    <row r="39" spans="1:2" ht="15">
      <c r="A39" s="3" t="s">
        <v>27</v>
      </c>
      <c r="B39" s="5">
        <f>IF('FZSF-FZCP'!F7="","TBD",'FZSF-FZCP'!F7)</f>
        <v>34.17986472829715</v>
      </c>
    </row>
    <row r="40" spans="1:2" ht="15">
      <c r="A40" s="3" t="s">
        <v>28</v>
      </c>
      <c r="B40" s="5">
        <f>IF('FZSF-FZCP'!F8="","TBD",'FZSF-FZCP'!F8)</f>
        <v>34.17986472829715</v>
      </c>
    </row>
    <row r="41" spans="1:2" ht="15">
      <c r="A41" s="3" t="s">
        <v>59</v>
      </c>
      <c r="B41" s="5">
        <f>IF('FZSF-FZCP'!F9="","TBD",'FZSF-FZCP'!F9)</f>
        <v>34.17986472829715</v>
      </c>
    </row>
    <row r="42" spans="1:2" ht="15">
      <c r="A42" s="3" t="s">
        <v>29</v>
      </c>
      <c r="B42" s="5">
        <f>IF('FZSF-FZCP'!F11="","TBD",'FZSF-FZCP'!F11)</f>
        <v>34.17986472829715</v>
      </c>
    </row>
    <row r="43" spans="1:2" ht="15">
      <c r="A43" s="3" t="s">
        <v>30</v>
      </c>
      <c r="B43" s="5">
        <f>IF('FZSF-FZCP'!F12="","TBD",'FZSF-FZCP'!F12)</f>
        <v>57.19436109800311</v>
      </c>
    </row>
    <row r="44" spans="1:2" ht="15">
      <c r="A44" s="3" t="s">
        <v>55</v>
      </c>
      <c r="B44" s="5">
        <f>IF('FZSF-FZCP'!F10="","TBD",'FZSF-FZCP'!F10)</f>
        <v>34.17986472829715</v>
      </c>
    </row>
    <row r="45" spans="1:2" ht="15">
      <c r="A45" s="3" t="s">
        <v>60</v>
      </c>
      <c r="B45" s="5">
        <f>IF('FZSF-FZCP'!F13="","TBD",'FZSF-FZCP'!F13)</f>
        <v>34.17986472829715</v>
      </c>
    </row>
    <row r="46" spans="1:2" ht="15">
      <c r="A46" s="2" t="s">
        <v>39</v>
      </c>
      <c r="B46" s="5">
        <f>IF('FZSF-FZCP'!F21="","TBD",('FZSF-FZCP'!F21*'FZSF-FZCP'!C21+'FZSF-FZCP'!F14*'FZSF-FZCP'!C14+'FZSF-FZCP'!F17*'FZSF-FZCP'!C17+'FZSF-FZCP'!F2*'FZSF-FZCP'!C2+'FZSF-FZCP'!F12*'FZSF-FZCP'!C12+'FZSF-FZCP'!F22*'FZSF-FZCP'!C22)/('FZSF-FZCP'!C21+'FZSF-FZCP'!C14+'FZSF-FZCP'!C17+'FZSF-FZCP'!C2+'FZSF-FZCP'!C12+'FZSF-FZCP'!C22))</f>
        <v>51.72958367544479</v>
      </c>
    </row>
    <row r="47" spans="1:2" ht="15">
      <c r="A47" s="2" t="s">
        <v>40</v>
      </c>
      <c r="B47" s="5">
        <f>IF('FZSF-FZCP'!F14="","TBD",'FZSF-FZCP'!F14)</f>
        <v>50.95766370162763</v>
      </c>
    </row>
    <row r="48" spans="1:2" ht="15">
      <c r="A48" s="2" t="s">
        <v>41</v>
      </c>
      <c r="B48" s="5">
        <f>IF('FZSF-FZCP'!F15="","TBD",'FZSF-FZCP'!F15)</f>
        <v>49.582877905927745</v>
      </c>
    </row>
    <row r="49" spans="1:2" ht="15">
      <c r="A49" s="2" t="s">
        <v>174</v>
      </c>
      <c r="B49" s="5">
        <f>IF('FZSF-FZCP'!F16="","TBD",'FZSF-FZCP'!F16)</f>
        <v>34.17986472829715</v>
      </c>
    </row>
    <row r="50" spans="1:2" ht="15">
      <c r="A50" s="2" t="s">
        <v>42</v>
      </c>
      <c r="B50" s="5">
        <f>IF('FZSF-FZCP'!F17="","TBD",'FZSF-FZCP'!F17)</f>
        <v>50.95766370162763</v>
      </c>
    </row>
    <row r="51" spans="1:2" ht="15">
      <c r="A51" s="2" t="s">
        <v>43</v>
      </c>
      <c r="B51" s="5">
        <f>IF('FZSF-FZCP'!F18="","TBD",'FZSF-FZCP'!F18)</f>
        <v>49.582877905927745</v>
      </c>
    </row>
    <row r="52" spans="1:2" ht="15">
      <c r="A52" s="2" t="s">
        <v>44</v>
      </c>
      <c r="B52" s="5">
        <f>IF('FZSF-FZCP'!F19="","TBD",'FZSF-FZCP'!F19)</f>
        <v>49.582877905927745</v>
      </c>
    </row>
    <row r="53" spans="1:2" ht="15">
      <c r="A53" s="2" t="s">
        <v>45</v>
      </c>
      <c r="B53" s="5">
        <f>IF('FZSF-FZCP'!F20="","TBD",'FZSF-FZCP'!F20)</f>
        <v>49.582877905927745</v>
      </c>
    </row>
    <row r="54" spans="1:2" ht="15">
      <c r="A54" s="2" t="s">
        <v>46</v>
      </c>
      <c r="B54" s="5">
        <f>IF('FZSF-FZCP'!F21="","TBD",'FZSF-FZCP'!F21)</f>
        <v>50.95766370162763</v>
      </c>
    </row>
    <row r="55" spans="1:2" ht="15">
      <c r="A55" s="2" t="s">
        <v>47</v>
      </c>
      <c r="B55" s="5">
        <f>IF('FZSF-FZCP'!F22="","TBD",'FZSF-FZCP'!F22)</f>
        <v>50.95766370162763</v>
      </c>
    </row>
    <row r="56" spans="1:2" ht="15">
      <c r="A56" s="2" t="s">
        <v>48</v>
      </c>
      <c r="B56" s="5">
        <f>IF('FZSF-FZCP'!F19="","TBD",('FZSF-FZCP'!F19*'FZSF-FZCP'!C19+'FZSF-FZCP'!F6*'FZSF-FZCP'!C6)/('FZSF-FZCP'!C19+'FZSF-FZCP'!C6))</f>
        <v>54.62000264063442</v>
      </c>
    </row>
    <row r="57" spans="1:2" ht="15">
      <c r="A57" s="3" t="s">
        <v>0</v>
      </c>
      <c r="B57" s="5">
        <f>'UCAP Oblig. -ZCP'!C3</f>
        <v>49.71758316279293</v>
      </c>
    </row>
    <row r="58" spans="1:2" ht="15">
      <c r="A58" s="3" t="s">
        <v>1</v>
      </c>
      <c r="B58" s="5">
        <f>'UCAP Oblig. -ZCP'!C4</f>
        <v>34.14021078774048</v>
      </c>
    </row>
    <row r="59" spans="1:2" ht="15">
      <c r="A59" s="3" t="s">
        <v>2</v>
      </c>
      <c r="B59" s="5">
        <f>'UCAP Oblig. -ZCP'!C5</f>
        <v>34.14021078774048</v>
      </c>
    </row>
    <row r="60" spans="1:2" ht="15">
      <c r="A60" s="3" t="s">
        <v>52</v>
      </c>
      <c r="B60" s="5">
        <f>'UCAP Oblig. -ZCP'!C6</f>
        <v>34.14021078774048</v>
      </c>
    </row>
    <row r="61" spans="1:2" ht="15">
      <c r="A61" s="3" t="s">
        <v>3</v>
      </c>
      <c r="B61" s="5">
        <f>'UCAP Oblig. -ZCP'!C7</f>
        <v>71.62970403542258</v>
      </c>
    </row>
    <row r="62" spans="1:2" ht="15">
      <c r="A62" s="3" t="s">
        <v>4</v>
      </c>
      <c r="B62" s="5">
        <f>'UCAP Oblig. -ZCP'!C8</f>
        <v>34.14021078774048</v>
      </c>
    </row>
    <row r="63" spans="1:2" ht="15">
      <c r="A63" s="3" t="s">
        <v>5</v>
      </c>
      <c r="B63" s="5">
        <f>'UCAP Oblig. -ZCP'!C9</f>
        <v>34.14021078774048</v>
      </c>
    </row>
    <row r="64" spans="1:2" ht="15">
      <c r="A64" s="3" t="s">
        <v>57</v>
      </c>
      <c r="B64" s="5">
        <f>'UCAP Oblig. -ZCP'!C10</f>
        <v>34.14021078774048</v>
      </c>
    </row>
    <row r="65" spans="1:2" ht="15">
      <c r="A65" s="3" t="s">
        <v>6</v>
      </c>
      <c r="B65" s="5">
        <f>'UCAP Oblig. -ZCP'!C12</f>
        <v>34.14021078774048</v>
      </c>
    </row>
    <row r="66" spans="1:2" ht="15">
      <c r="A66" s="3" t="s">
        <v>7</v>
      </c>
      <c r="B66" s="5">
        <f>'UCAP Oblig. -ZCP'!C13</f>
        <v>56.57549522235495</v>
      </c>
    </row>
    <row r="67" spans="1:2" ht="15">
      <c r="A67" s="3" t="s">
        <v>54</v>
      </c>
      <c r="B67" s="5">
        <f>'UCAP Oblig. -ZCP'!C11</f>
        <v>34.14021078774048</v>
      </c>
    </row>
    <row r="68" spans="1:2" ht="15">
      <c r="A68" s="3" t="s">
        <v>61</v>
      </c>
      <c r="B68" s="5">
        <f>'UCAP Oblig. -ZCP'!C14</f>
        <v>34.14021078774048</v>
      </c>
    </row>
    <row r="69" spans="1:2" ht="15">
      <c r="A69" s="3" t="s">
        <v>8</v>
      </c>
      <c r="B69" s="5">
        <f>'UCAP Oblig. -ZCP'!C15</f>
        <v>49.71758316279293</v>
      </c>
    </row>
    <row r="70" spans="1:2" ht="15">
      <c r="A70" s="3" t="s">
        <v>9</v>
      </c>
      <c r="B70" s="5">
        <f>'UCAP Oblig. -ZCP'!C16</f>
        <v>49.71758316279293</v>
      </c>
    </row>
    <row r="71" spans="1:2" ht="15">
      <c r="A71" s="3" t="s">
        <v>175</v>
      </c>
      <c r="B71" s="5">
        <f>'UCAP Oblig. -ZCP'!C17</f>
        <v>34.14021078774048</v>
      </c>
    </row>
    <row r="72" spans="1:2" ht="15">
      <c r="A72" s="3" t="s">
        <v>10</v>
      </c>
      <c r="B72" s="5">
        <f>'UCAP Oblig. -ZCP'!C18</f>
        <v>49.71758316279293</v>
      </c>
    </row>
    <row r="73" spans="1:2" ht="15">
      <c r="A73" s="3" t="s">
        <v>15</v>
      </c>
      <c r="B73" s="5">
        <f>'UCAP Oblig. -ZCP'!C19</f>
        <v>49.71758316279293</v>
      </c>
    </row>
    <row r="74" spans="1:2" ht="15">
      <c r="A74" s="3" t="s">
        <v>11</v>
      </c>
      <c r="B74" s="5">
        <f>'UCAP Oblig. -ZCP'!C20</f>
        <v>49.71758316279293</v>
      </c>
    </row>
    <row r="75" spans="1:2" ht="15">
      <c r="A75" s="3" t="s">
        <v>12</v>
      </c>
      <c r="B75" s="5">
        <f>'UCAP Oblig. -ZCP'!C21</f>
        <v>49.71758316279293</v>
      </c>
    </row>
    <row r="76" spans="1:2" ht="15">
      <c r="A76" s="3" t="s">
        <v>13</v>
      </c>
      <c r="B76" s="5">
        <f>'UCAP Oblig. -ZCP'!C22</f>
        <v>49.71758316279293</v>
      </c>
    </row>
    <row r="77" spans="1:2" ht="15">
      <c r="A77" s="3" t="s">
        <v>14</v>
      </c>
      <c r="B77" s="5">
        <f>'UCAP Oblig. -ZCP'!C23</f>
        <v>49.71758316279293</v>
      </c>
    </row>
    <row r="78" spans="1:2" ht="15">
      <c r="A78" s="3" t="s">
        <v>31</v>
      </c>
      <c r="B78" s="5">
        <f>IF('UCAP Oblig. -ZCP'!O3="","TBD",'UCAP Oblig. -ZCP'!O3)</f>
        <v>51.110953289739456</v>
      </c>
    </row>
    <row r="79" spans="1:2" ht="15">
      <c r="A79" s="2" t="s">
        <v>32</v>
      </c>
      <c r="B79" s="5">
        <f>IF('UCAP Oblig. -ZCP'!O4="","TBD",'UCAP Oblig. -ZCP'!O4)</f>
        <v>34.17986472829715</v>
      </c>
    </row>
    <row r="80" spans="1:2" ht="15">
      <c r="A80" s="2" t="s">
        <v>33</v>
      </c>
      <c r="B80" s="5">
        <f>IF('UCAP Oblig. -ZCP'!O5="","TBD",'UCAP Oblig. -ZCP'!O5)</f>
        <v>34.17986472829715</v>
      </c>
    </row>
    <row r="81" spans="1:2" ht="15">
      <c r="A81" s="2" t="s">
        <v>53</v>
      </c>
      <c r="B81" s="5">
        <f>IF('UCAP Oblig. -ZCP'!O6="","TBD",'UCAP Oblig. -ZCP'!O6)</f>
        <v>34.17986472829715</v>
      </c>
    </row>
    <row r="82" spans="1:2" ht="15">
      <c r="A82" s="2" t="s">
        <v>34</v>
      </c>
      <c r="B82" s="5">
        <f>IF('UCAP Oblig. -ZCP'!O7="","TBD",'UCAP Oblig. -ZCP'!O7)</f>
        <v>72.14726541106899</v>
      </c>
    </row>
    <row r="83" spans="1:2" ht="15">
      <c r="A83" s="2" t="s">
        <v>35</v>
      </c>
      <c r="B83" s="5">
        <f>IF('UCAP Oblig. -ZCP'!O8="","TBD",'UCAP Oblig. -ZCP'!O8)</f>
        <v>34.17986472829715</v>
      </c>
    </row>
    <row r="84" spans="1:2" ht="15">
      <c r="A84" s="2" t="s">
        <v>36</v>
      </c>
      <c r="B84" s="5">
        <f>IF('UCAP Oblig. -ZCP'!O9="","TBD",'UCAP Oblig. -ZCP'!O9)</f>
        <v>34.17986472829715</v>
      </c>
    </row>
    <row r="85" spans="1:2" ht="15">
      <c r="A85" s="2" t="s">
        <v>58</v>
      </c>
      <c r="B85" s="5">
        <f>IF('UCAP Oblig. -ZCP'!O10="","TBD",'UCAP Oblig. -ZCP'!O10)</f>
        <v>34.17986472829715</v>
      </c>
    </row>
    <row r="86" spans="1:2" ht="15">
      <c r="A86" s="2" t="s">
        <v>37</v>
      </c>
      <c r="B86" s="5">
        <f>IF('UCAP Oblig. -ZCP'!O12="","TBD",'UCAP Oblig. -ZCP'!O12)</f>
        <v>34.17986472829715</v>
      </c>
    </row>
    <row r="87" spans="1:2" ht="15">
      <c r="A87" s="2" t="s">
        <v>38</v>
      </c>
      <c r="B87" s="5">
        <f>IF('UCAP Oblig. -ZCP'!O13="","TBD",'UCAP Oblig. -ZCP'!O13)</f>
        <v>57.14069795680935</v>
      </c>
    </row>
    <row r="88" spans="1:2" ht="15">
      <c r="A88" s="2" t="s">
        <v>56</v>
      </c>
      <c r="B88" s="5">
        <f>IF('UCAP Oblig. -ZCP'!O11="","TBD",'UCAP Oblig. -ZCP'!O11)</f>
        <v>34.17986472829715</v>
      </c>
    </row>
    <row r="89" spans="1:2" ht="15">
      <c r="A89" s="2" t="s">
        <v>62</v>
      </c>
      <c r="B89" s="5">
        <f>IF('UCAP Oblig. -ZCP'!O14="","TBD",'UCAP Oblig. -ZCP'!O14)</f>
        <v>34.17986472829715</v>
      </c>
    </row>
    <row r="90" spans="1:2" ht="15">
      <c r="A90" s="2" t="s">
        <v>16</v>
      </c>
      <c r="B90" s="5">
        <f>IF('UCAP Oblig. -ZCP'!O15="","TBD",'UCAP Oblig. -ZCP'!O15)</f>
        <v>51.110953289739456</v>
      </c>
    </row>
    <row r="91" spans="1:2" ht="15">
      <c r="A91" s="2" t="s">
        <v>17</v>
      </c>
      <c r="B91" s="5">
        <f>IF('UCAP Oblig. -ZCP'!O16="","TBD",'UCAP Oblig. -ZCP'!O16)</f>
        <v>49.582877905927745</v>
      </c>
    </row>
    <row r="92" spans="1:2" ht="15">
      <c r="A92" s="2" t="s">
        <v>176</v>
      </c>
      <c r="B92" s="5">
        <f>IF('UCAP Oblig. -ZCP'!O17="","TBD",'UCAP Oblig. -ZCP'!O17)</f>
        <v>34.17986472829715</v>
      </c>
    </row>
    <row r="93" spans="1:2" ht="15">
      <c r="A93" s="2" t="s">
        <v>18</v>
      </c>
      <c r="B93" s="5">
        <f>IF('UCAP Oblig. -ZCP'!O18="","TBD",'UCAP Oblig. -ZCP'!O18)</f>
        <v>51.110953289739456</v>
      </c>
    </row>
    <row r="94" spans="1:2" ht="15">
      <c r="A94" s="2" t="s">
        <v>19</v>
      </c>
      <c r="B94" s="5">
        <f>IF('UCAP Oblig. -ZCP'!O19="","TBD",'UCAP Oblig. -ZCP'!O19)</f>
        <v>49.582877905927745</v>
      </c>
    </row>
    <row r="95" spans="1:2" ht="15">
      <c r="A95" s="2" t="s">
        <v>20</v>
      </c>
      <c r="B95" s="5">
        <f>IF('UCAP Oblig. -ZCP'!O20="","TBD",'UCAP Oblig. -ZCP'!O20)</f>
        <v>49.582877905927745</v>
      </c>
    </row>
    <row r="96" spans="1:2" ht="15">
      <c r="A96" s="2" t="s">
        <v>21</v>
      </c>
      <c r="B96" s="5">
        <f>IF('UCAP Oblig. -ZCP'!O21="","TBD",'UCAP Oblig. -ZCP'!O21)</f>
        <v>49.582877905927745</v>
      </c>
    </row>
    <row r="97" spans="1:2" ht="15">
      <c r="A97" s="2" t="s">
        <v>22</v>
      </c>
      <c r="B97" s="5">
        <f>IF('UCAP Oblig. -ZCP'!O22="","TBD",'UCAP Oblig. -ZCP'!O22)</f>
        <v>51.110953289739456</v>
      </c>
    </row>
    <row r="98" spans="1:2" ht="15">
      <c r="A98" s="2" t="s">
        <v>23</v>
      </c>
      <c r="B98" s="5">
        <f>IF('UCAP Oblig. -ZCP'!O23="","TBD",'UCAP Oblig. -ZCP'!O23)</f>
        <v>51.110953289739456</v>
      </c>
    </row>
    <row r="99" spans="1:2" ht="15">
      <c r="A99" s="4" t="s">
        <v>90</v>
      </c>
      <c r="B99" s="5">
        <f>IF(Summary!E5="","TBD",Summary!E5)</f>
        <v>146.03</v>
      </c>
    </row>
    <row r="100" spans="1:2" ht="15">
      <c r="A100" s="4" t="s">
        <v>91</v>
      </c>
      <c r="B100" s="5">
        <f>IF(Summary!E3="","TBD",Summary!E3)</f>
        <v>37.53</v>
      </c>
    </row>
    <row r="101" spans="1:2" ht="15">
      <c r="A101" s="4" t="s">
        <v>92</v>
      </c>
      <c r="B101" s="5">
        <f>IF(Summary!E3="","TBD",Summary!E3)</f>
        <v>37.53</v>
      </c>
    </row>
    <row r="102" spans="1:2" ht="15">
      <c r="A102" s="4" t="s">
        <v>93</v>
      </c>
      <c r="B102" s="5">
        <f>IF(Summary!E11="","TBD",Summary!E11)</f>
        <v>37.53</v>
      </c>
    </row>
    <row r="103" spans="1:2" ht="15">
      <c r="A103" s="4" t="s">
        <v>94</v>
      </c>
      <c r="B103" s="5">
        <f>IF(Summary!E12="","TBD",Summary!E12)</f>
        <v>37.53</v>
      </c>
    </row>
    <row r="104" spans="1:2" ht="15">
      <c r="A104" s="4" t="s">
        <v>95</v>
      </c>
      <c r="B104" s="5">
        <f>IF(Summary!E14="","TBD",Summary!E14)</f>
        <v>79.03</v>
      </c>
    </row>
    <row r="105" spans="1:2" ht="15">
      <c r="A105" s="4" t="s">
        <v>96</v>
      </c>
      <c r="B105" s="5">
        <f>IF(Summary!E13="","TBD",Summary!E13)</f>
        <v>37.53</v>
      </c>
    </row>
    <row r="106" spans="1:2" ht="15">
      <c r="A106" s="4" t="s">
        <v>97</v>
      </c>
      <c r="B106" s="5">
        <f>IF(Summary!E16="","TBD",Summary!E16)</f>
        <v>37.53</v>
      </c>
    </row>
    <row r="107" spans="1:2" ht="15">
      <c r="A107" s="4" t="s">
        <v>98</v>
      </c>
      <c r="B107" s="5">
        <f>IF(Summary!E17="","TBD",Summary!E17)</f>
        <v>37.53</v>
      </c>
    </row>
    <row r="108" spans="1:2" ht="15">
      <c r="A108" s="4" t="s">
        <v>99</v>
      </c>
      <c r="B108" s="5">
        <f>IF(Summary!E3="","TBD",Summary!E3)</f>
        <v>37.53</v>
      </c>
    </row>
    <row r="109" spans="1:2" ht="15">
      <c r="A109" s="4" t="s">
        <v>100</v>
      </c>
      <c r="B109" s="5">
        <f>IF(Summary!E5="","TBD",Summary!E5)</f>
        <v>146.03</v>
      </c>
    </row>
    <row r="110" spans="1:2" ht="15">
      <c r="A110" s="4" t="s">
        <v>101</v>
      </c>
      <c r="B110" s="5">
        <f>IF(Summary!E9="","TBD",Summary!E9)</f>
        <v>146.03</v>
      </c>
    </row>
    <row r="111" spans="1:2" ht="15">
      <c r="A111" s="4" t="s">
        <v>102</v>
      </c>
      <c r="B111" s="5">
        <f>IF(Summary!E3="","TBD",Summary!E3)</f>
        <v>37.53</v>
      </c>
    </row>
    <row r="112" spans="1:2" ht="15">
      <c r="A112" s="4" t="s">
        <v>103</v>
      </c>
      <c r="B112" s="5">
        <f>IF(Summary!E3="","TBD",Summary!E3)</f>
        <v>37.53</v>
      </c>
    </row>
    <row r="113" spans="1:2" ht="15">
      <c r="A113" s="4" t="s">
        <v>104</v>
      </c>
      <c r="B113" s="5">
        <f>IF(Summary!E5="","TBD",Summary!E5)</f>
        <v>146.03</v>
      </c>
    </row>
    <row r="114" spans="1:2" ht="15">
      <c r="A114" s="4" t="s">
        <v>105</v>
      </c>
      <c r="B114" s="5">
        <f>IF(Summary!E5="","TBD",Summary!E5)</f>
        <v>146.03</v>
      </c>
    </row>
    <row r="115" spans="1:2" ht="15">
      <c r="A115" s="4" t="s">
        <v>106</v>
      </c>
      <c r="B115" s="5">
        <f>IF(Summary!E4="","TBD",Summary!E4)</f>
        <v>49.49</v>
      </c>
    </row>
    <row r="116" spans="1:2" ht="15">
      <c r="A116" s="4" t="s">
        <v>107</v>
      </c>
      <c r="B116" s="5">
        <f>IF(Summary!E4="","TBD",Summary!E4)</f>
        <v>49.49</v>
      </c>
    </row>
    <row r="117" spans="1:2" ht="15">
      <c r="A117" s="4" t="s">
        <v>108</v>
      </c>
      <c r="B117" s="5">
        <f>IF(Summary!E5="","TBD",Summary!E5)</f>
        <v>146.03</v>
      </c>
    </row>
    <row r="118" spans="1:2" ht="15">
      <c r="A118" s="4" t="s">
        <v>109</v>
      </c>
      <c r="B118" s="5">
        <f>IF(Summary!E4="","TBD",Summary!E4)</f>
        <v>49.49</v>
      </c>
    </row>
    <row r="119" spans="1:2" ht="15">
      <c r="A119" s="4" t="s">
        <v>110</v>
      </c>
      <c r="B119" s="5">
        <f>IF(Summary!E10="","TBD",Summary!E10)</f>
        <v>49.49</v>
      </c>
    </row>
    <row r="120" spans="1:2" ht="15">
      <c r="A120" s="4" t="s">
        <v>111</v>
      </c>
      <c r="B120" s="5">
        <f>IF(Summary!E4="","TBD",Summary!E4)</f>
        <v>49.49</v>
      </c>
    </row>
    <row r="121" spans="1:2" ht="15">
      <c r="A121" s="4" t="s">
        <v>112</v>
      </c>
      <c r="B121" s="5">
        <f>IF(Summary!E7="","TBD",Summary!E7)</f>
        <v>146.03</v>
      </c>
    </row>
    <row r="122" spans="1:2" ht="15">
      <c r="A122" s="4" t="s">
        <v>113</v>
      </c>
      <c r="B122" s="5">
        <f>IF(Summary!E8="","TBD",Summary!E8)</f>
        <v>146.03</v>
      </c>
    </row>
    <row r="123" spans="1:2" ht="15">
      <c r="A123" s="4" t="s">
        <v>114</v>
      </c>
      <c r="B123" s="5">
        <f>IF(Summary!E6="","TBD",Summary!E6)</f>
        <v>49.49</v>
      </c>
    </row>
    <row r="124" spans="1:2" ht="15">
      <c r="A124" s="4" t="s">
        <v>115</v>
      </c>
      <c r="B124" s="5">
        <f>IF(Summary!E4="","TBD",Summary!E4)</f>
        <v>49.49</v>
      </c>
    </row>
    <row r="125" spans="1:2" ht="15">
      <c r="A125" s="4" t="s">
        <v>117</v>
      </c>
      <c r="B125" s="5">
        <f>IF(Summary!E3="","TBD",Summary!E3)</f>
        <v>37.53</v>
      </c>
    </row>
  </sheetData>
  <sheetProtection/>
  <mergeCells count="3">
    <mergeCell ref="A3:D3"/>
    <mergeCell ref="A4:D4"/>
    <mergeCell ref="A2:D2"/>
  </mergeCells>
  <printOptions/>
  <pageMargins left="0.75" right="0.75" top="1" bottom="1" header="0.5" footer="0.5"/>
  <pageSetup fitToHeight="28" fitToWidth="0" horizontalDpi="600" verticalDpi="600" orientation="portrait" r:id="rId1"/>
  <headerFooter alignWithMargins="0">
    <oddHeader>&amp;C&amp;"Arial,Bold"&amp;12 2023/2024 RPM PRICING POINTS
</oddHeader>
    <oddFooter>&amp;L CERA#76276221&amp;CPage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8.421875" style="0" bestFit="1" customWidth="1"/>
    <col min="2" max="2" width="7.421875" style="0" bestFit="1" customWidth="1"/>
  </cols>
  <sheetData>
    <row r="1" spans="1:5" ht="15">
      <c r="A1" s="13" t="s">
        <v>118</v>
      </c>
      <c r="B1" s="14"/>
      <c r="C1" s="14"/>
      <c r="D1" s="14"/>
      <c r="E1" s="14"/>
    </row>
    <row r="2" spans="1:5" ht="54.75">
      <c r="A2" s="15" t="s">
        <v>119</v>
      </c>
      <c r="B2" s="16" t="s">
        <v>120</v>
      </c>
      <c r="C2" s="17" t="s">
        <v>121</v>
      </c>
      <c r="D2" s="18" t="s">
        <v>122</v>
      </c>
      <c r="E2" s="19" t="s">
        <v>123</v>
      </c>
    </row>
    <row r="3" spans="1:5" ht="13.5">
      <c r="A3" s="20" t="s">
        <v>124</v>
      </c>
      <c r="B3" s="21">
        <v>34.13</v>
      </c>
      <c r="C3" s="22"/>
      <c r="D3" s="23"/>
      <c r="E3" s="24">
        <v>37.53</v>
      </c>
    </row>
    <row r="4" spans="1:5" ht="13.5">
      <c r="A4" s="20" t="s">
        <v>125</v>
      </c>
      <c r="B4" s="21">
        <v>49.49</v>
      </c>
      <c r="C4" s="22"/>
      <c r="D4" s="23"/>
      <c r="E4" s="24">
        <v>49.49</v>
      </c>
    </row>
    <row r="5" spans="1:5" ht="13.5">
      <c r="A5" s="20" t="s">
        <v>126</v>
      </c>
      <c r="B5" s="21">
        <v>49.49</v>
      </c>
      <c r="C5" s="22"/>
      <c r="D5" s="23"/>
      <c r="E5" s="24">
        <v>146.03</v>
      </c>
    </row>
    <row r="6" spans="1:5" ht="13.5">
      <c r="A6" s="20" t="s">
        <v>127</v>
      </c>
      <c r="B6" s="21">
        <v>49.49</v>
      </c>
      <c r="C6" s="22"/>
      <c r="D6" s="23"/>
      <c r="E6" s="24">
        <v>49.49</v>
      </c>
    </row>
    <row r="7" spans="1:5" ht="13.5">
      <c r="A7" s="20" t="s">
        <v>128</v>
      </c>
      <c r="B7" s="21">
        <v>49.49</v>
      </c>
      <c r="C7" s="22"/>
      <c r="D7" s="23"/>
      <c r="E7" s="24">
        <v>146.03</v>
      </c>
    </row>
    <row r="8" spans="1:5" ht="13.5">
      <c r="A8" s="20" t="s">
        <v>129</v>
      </c>
      <c r="B8" s="21">
        <v>49.49</v>
      </c>
      <c r="C8" s="22"/>
      <c r="D8" s="23"/>
      <c r="E8" s="24">
        <v>146.03</v>
      </c>
    </row>
    <row r="9" spans="1:5" ht="13.5">
      <c r="A9" s="20" t="s">
        <v>130</v>
      </c>
      <c r="B9" s="21">
        <v>69.95</v>
      </c>
      <c r="C9" s="22"/>
      <c r="D9" s="23"/>
      <c r="E9" s="24">
        <v>146.03</v>
      </c>
    </row>
    <row r="10" spans="1:5" ht="13.5">
      <c r="A10" s="20" t="s">
        <v>131</v>
      </c>
      <c r="B10" s="21">
        <v>49.49</v>
      </c>
      <c r="C10" s="22"/>
      <c r="D10" s="23"/>
      <c r="E10" s="24">
        <v>49.49</v>
      </c>
    </row>
    <row r="11" spans="1:5" ht="13.5">
      <c r="A11" s="20" t="s">
        <v>132</v>
      </c>
      <c r="B11" s="21">
        <v>34.13</v>
      </c>
      <c r="C11" s="22"/>
      <c r="D11" s="23"/>
      <c r="E11" s="24">
        <v>37.53</v>
      </c>
    </row>
    <row r="12" spans="1:5" ht="13.5">
      <c r="A12" s="20" t="s">
        <v>133</v>
      </c>
      <c r="B12" s="21">
        <v>34.13</v>
      </c>
      <c r="C12" s="22"/>
      <c r="D12" s="23"/>
      <c r="E12" s="24">
        <v>37.53</v>
      </c>
    </row>
    <row r="13" spans="1:5" ht="13.5">
      <c r="A13" s="20" t="s">
        <v>134</v>
      </c>
      <c r="B13" s="21">
        <v>34.13</v>
      </c>
      <c r="C13" s="22"/>
      <c r="D13" s="23"/>
      <c r="E13" s="24">
        <v>37.53</v>
      </c>
    </row>
    <row r="14" spans="1:5" ht="13.5">
      <c r="A14" s="20" t="s">
        <v>135</v>
      </c>
      <c r="B14" s="21">
        <v>69.95</v>
      </c>
      <c r="C14" s="22"/>
      <c r="D14" s="23"/>
      <c r="E14" s="24">
        <v>79.03</v>
      </c>
    </row>
    <row r="15" spans="1:5" ht="13.5">
      <c r="A15" s="20" t="s">
        <v>136</v>
      </c>
      <c r="B15" s="21">
        <v>49.49</v>
      </c>
      <c r="C15" s="22"/>
      <c r="D15" s="23"/>
      <c r="E15" s="24">
        <v>49.49</v>
      </c>
    </row>
    <row r="16" spans="1:5" ht="13.5">
      <c r="A16" s="20" t="s">
        <v>137</v>
      </c>
      <c r="B16" s="21">
        <v>34.13</v>
      </c>
      <c r="C16" s="22"/>
      <c r="D16" s="23"/>
      <c r="E16" s="24">
        <v>37.53</v>
      </c>
    </row>
    <row r="17" spans="1:5" ht="13.5">
      <c r="A17" s="20" t="s">
        <v>138</v>
      </c>
      <c r="B17" s="21">
        <v>34.13</v>
      </c>
      <c r="C17" s="22"/>
      <c r="D17" s="23"/>
      <c r="E17" s="24">
        <v>37.53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6" width="18.7109375" style="0" customWidth="1"/>
  </cols>
  <sheetData>
    <row r="1" spans="1:6" ht="62.25">
      <c r="A1" s="25" t="s">
        <v>139</v>
      </c>
      <c r="B1" s="26" t="s">
        <v>140</v>
      </c>
      <c r="C1" s="27" t="s">
        <v>141</v>
      </c>
      <c r="D1" s="28" t="s">
        <v>142</v>
      </c>
      <c r="E1" s="29" t="s">
        <v>143</v>
      </c>
      <c r="F1" s="30" t="s">
        <v>144</v>
      </c>
    </row>
    <row r="2" spans="1:6" ht="15">
      <c r="A2" s="31" t="s">
        <v>145</v>
      </c>
      <c r="B2" s="32">
        <v>1.0485056431955797</v>
      </c>
      <c r="C2" s="33">
        <v>2761.9001699107725</v>
      </c>
      <c r="D2" s="34">
        <v>51.110953289739456</v>
      </c>
      <c r="E2" s="35">
        <v>0.15328958811182403</v>
      </c>
      <c r="F2" s="36">
        <v>50.95766370162763</v>
      </c>
    </row>
    <row r="3" spans="1:6" ht="15">
      <c r="A3" s="31" t="s">
        <v>146</v>
      </c>
      <c r="B3" s="32">
        <v>1.1288761567992174</v>
      </c>
      <c r="C3" s="33">
        <v>13401.711582306585</v>
      </c>
      <c r="D3" s="34">
        <v>34.17986472829715</v>
      </c>
      <c r="E3" s="35">
        <v>0</v>
      </c>
      <c r="F3" s="36">
        <v>34.17986472829715</v>
      </c>
    </row>
    <row r="4" spans="1:6" ht="15">
      <c r="A4" s="31" t="s">
        <v>147</v>
      </c>
      <c r="B4" s="32">
        <v>1.1217353725904586</v>
      </c>
      <c r="C4" s="33">
        <v>10262.095099960277</v>
      </c>
      <c r="D4" s="34">
        <v>34.17986472829715</v>
      </c>
      <c r="E4" s="35">
        <v>0</v>
      </c>
      <c r="F4" s="36">
        <v>34.17986472829715</v>
      </c>
    </row>
    <row r="5" spans="1:6" ht="15">
      <c r="A5" s="31" t="s">
        <v>132</v>
      </c>
      <c r="B5" s="32">
        <v>1.0507953691318588</v>
      </c>
      <c r="C5" s="33">
        <v>13943.024768918018</v>
      </c>
      <c r="D5" s="34">
        <v>34.17986472829715</v>
      </c>
      <c r="E5" s="35">
        <v>0</v>
      </c>
      <c r="F5" s="36">
        <v>34.17986472829715</v>
      </c>
    </row>
    <row r="6" spans="1:6" ht="15">
      <c r="A6" s="31" t="s">
        <v>135</v>
      </c>
      <c r="B6" s="32">
        <v>1.104464536506225</v>
      </c>
      <c r="C6" s="33">
        <v>7496.586175472096</v>
      </c>
      <c r="D6" s="34">
        <v>72.14726541106899</v>
      </c>
      <c r="E6" s="35">
        <v>12.762524273788891</v>
      </c>
      <c r="F6" s="36">
        <v>59.384741137280095</v>
      </c>
    </row>
    <row r="7" spans="1:6" ht="15">
      <c r="A7" s="31" t="s">
        <v>134</v>
      </c>
      <c r="B7" s="32">
        <v>1.034027413636222</v>
      </c>
      <c r="C7" s="33">
        <v>22694.254619136165</v>
      </c>
      <c r="D7" s="34">
        <v>34.17986472829715</v>
      </c>
      <c r="E7" s="35">
        <v>0</v>
      </c>
      <c r="F7" s="36">
        <v>34.17986472829715</v>
      </c>
    </row>
    <row r="8" spans="1:6" ht="15">
      <c r="A8" s="31" t="s">
        <v>137</v>
      </c>
      <c r="B8" s="32">
        <v>1.0949216662638732</v>
      </c>
      <c r="C8" s="33">
        <v>3733.8580694264097</v>
      </c>
      <c r="D8" s="34">
        <v>34.17986472829715</v>
      </c>
      <c r="E8" s="35">
        <v>0</v>
      </c>
      <c r="F8" s="36">
        <v>34.17986472829715</v>
      </c>
    </row>
    <row r="9" spans="1:6" ht="15">
      <c r="A9" s="31" t="s">
        <v>138</v>
      </c>
      <c r="B9" s="32">
        <v>1.1164130596214732</v>
      </c>
      <c r="C9" s="33">
        <v>5076.074188584267</v>
      </c>
      <c r="D9" s="34">
        <v>34.17986472829715</v>
      </c>
      <c r="E9" s="35">
        <v>0</v>
      </c>
      <c r="F9" s="36">
        <v>34.17986472829715</v>
      </c>
    </row>
    <row r="10" spans="1:6" ht="15">
      <c r="A10" s="31" t="s">
        <v>148</v>
      </c>
      <c r="B10" s="32">
        <v>1.102657922402169</v>
      </c>
      <c r="C10" s="33">
        <v>3169.689437158051</v>
      </c>
      <c r="D10" s="34">
        <v>34.17986472829715</v>
      </c>
      <c r="E10" s="35">
        <v>0</v>
      </c>
      <c r="F10" s="36">
        <v>34.17986472829715</v>
      </c>
    </row>
    <row r="11" spans="1:6" ht="15">
      <c r="A11" s="31" t="s">
        <v>149</v>
      </c>
      <c r="B11" s="32">
        <v>1.1759548107523232</v>
      </c>
      <c r="C11" s="33">
        <v>3869.066074260021</v>
      </c>
      <c r="D11" s="34">
        <v>34.17986472829715</v>
      </c>
      <c r="E11" s="35">
        <v>0</v>
      </c>
      <c r="F11" s="36">
        <v>34.17986472829715</v>
      </c>
    </row>
    <row r="12" spans="1:6" ht="15">
      <c r="A12" s="31" t="s">
        <v>150</v>
      </c>
      <c r="B12" s="32">
        <v>1.0561364273037197</v>
      </c>
      <c r="C12" s="33">
        <v>4375.01346601284</v>
      </c>
      <c r="D12" s="34">
        <v>57.14069795680935</v>
      </c>
      <c r="E12" s="35">
        <v>-0.053663141193762184</v>
      </c>
      <c r="F12" s="36">
        <v>57.19436109800311</v>
      </c>
    </row>
    <row r="13" spans="1:6" ht="15">
      <c r="A13" s="31" t="s">
        <v>151</v>
      </c>
      <c r="B13" s="32">
        <v>1.0775452631532247</v>
      </c>
      <c r="C13" s="33">
        <v>2674.5683091374613</v>
      </c>
      <c r="D13" s="34">
        <v>34.17986472829715</v>
      </c>
      <c r="E13" s="35">
        <v>0</v>
      </c>
      <c r="F13" s="36">
        <v>34.17986472829715</v>
      </c>
    </row>
    <row r="14" spans="1:6" ht="15">
      <c r="A14" s="31" t="s">
        <v>152</v>
      </c>
      <c r="B14" s="32">
        <v>1.0932669025862467</v>
      </c>
      <c r="C14" s="33">
        <v>6847.010351538378</v>
      </c>
      <c r="D14" s="34">
        <v>51.110953289739456</v>
      </c>
      <c r="E14" s="35">
        <v>0.15328958811182405</v>
      </c>
      <c r="F14" s="36">
        <v>50.95766370162763</v>
      </c>
    </row>
    <row r="15" spans="1:6" ht="15">
      <c r="A15" s="31" t="s">
        <v>153</v>
      </c>
      <c r="B15" s="32">
        <v>1.1150869439447426</v>
      </c>
      <c r="C15" s="33">
        <v>3510.1152856270187</v>
      </c>
      <c r="D15" s="34">
        <v>49.582877905927745</v>
      </c>
      <c r="E15" s="35">
        <v>0</v>
      </c>
      <c r="F15" s="36">
        <v>49.582877905927745</v>
      </c>
    </row>
    <row r="16" spans="1:6" ht="15">
      <c r="A16" s="31" t="s">
        <v>173</v>
      </c>
      <c r="B16" s="32">
        <v>1.1005655923786355</v>
      </c>
      <c r="C16" s="33">
        <v>72.1750915481909</v>
      </c>
      <c r="D16" s="34">
        <v>34.17986472829715</v>
      </c>
      <c r="E16" s="35">
        <v>0</v>
      </c>
      <c r="F16" s="36">
        <v>34.17986472829715</v>
      </c>
    </row>
    <row r="17" spans="1:6" ht="15">
      <c r="A17" s="31" t="s">
        <v>154</v>
      </c>
      <c r="B17" s="32">
        <v>1.0920056377712462</v>
      </c>
      <c r="C17" s="33">
        <v>9667.853512880172</v>
      </c>
      <c r="D17" s="34">
        <v>51.110953289739456</v>
      </c>
      <c r="E17" s="35">
        <v>0.15328958811182403</v>
      </c>
      <c r="F17" s="36">
        <v>50.95766370162763</v>
      </c>
    </row>
    <row r="18" spans="1:6" ht="15">
      <c r="A18" s="31" t="s">
        <v>155</v>
      </c>
      <c r="B18" s="32">
        <v>1.0945842576374472</v>
      </c>
      <c r="C18" s="33">
        <v>3302.010438329734</v>
      </c>
      <c r="D18" s="34">
        <v>49.582877905927745</v>
      </c>
      <c r="E18" s="35">
        <v>0</v>
      </c>
      <c r="F18" s="36">
        <v>49.582877905927745</v>
      </c>
    </row>
    <row r="19" spans="1:6" ht="15">
      <c r="A19" s="31" t="s">
        <v>131</v>
      </c>
      <c r="B19" s="32">
        <v>1.1362231465975579</v>
      </c>
      <c r="C19" s="33">
        <v>7091.202744609756</v>
      </c>
      <c r="D19" s="34">
        <v>49.582877905927745</v>
      </c>
      <c r="E19" s="35">
        <v>0</v>
      </c>
      <c r="F19" s="36">
        <v>49.582877905927745</v>
      </c>
    </row>
    <row r="20" spans="1:6" ht="15">
      <c r="A20" s="31" t="s">
        <v>136</v>
      </c>
      <c r="B20" s="32">
        <v>1.1331403707653944</v>
      </c>
      <c r="C20" s="33">
        <v>8498.61702979948</v>
      </c>
      <c r="D20" s="34">
        <v>49.582877905927745</v>
      </c>
      <c r="E20" s="35">
        <v>0</v>
      </c>
      <c r="F20" s="36">
        <v>49.582877905927745</v>
      </c>
    </row>
    <row r="21" spans="1:6" ht="15">
      <c r="A21" s="31" t="s">
        <v>128</v>
      </c>
      <c r="B21" s="32">
        <v>1.0941192550430845</v>
      </c>
      <c r="C21" s="33">
        <v>11229.241326706036</v>
      </c>
      <c r="D21" s="34">
        <v>51.110953289739456</v>
      </c>
      <c r="E21" s="35">
        <v>0.15328958811182405</v>
      </c>
      <c r="F21" s="36">
        <v>50.95766370162763</v>
      </c>
    </row>
    <row r="22" spans="1:6" ht="15">
      <c r="A22" s="31" t="s">
        <v>156</v>
      </c>
      <c r="B22" s="32">
        <v>1.123735394323449</v>
      </c>
      <c r="C22" s="33">
        <v>466.73225867830126</v>
      </c>
      <c r="D22" s="34">
        <v>51.110953289739456</v>
      </c>
      <c r="E22" s="35">
        <v>0.15328958811182405</v>
      </c>
      <c r="F22" s="36">
        <v>50.95766370162763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18" sqref="O18"/>
    </sheetView>
  </sheetViews>
  <sheetFormatPr defaultColWidth="9.140625" defaultRowHeight="12.75"/>
  <cols>
    <col min="1" max="1" width="7.421875" style="0" bestFit="1" customWidth="1"/>
    <col min="2" max="2" width="14.00390625" style="0" bestFit="1" customWidth="1"/>
    <col min="3" max="3" width="17.7109375" style="0" bestFit="1" customWidth="1"/>
    <col min="4" max="4" width="18.00390625" style="0" customWidth="1"/>
    <col min="5" max="5" width="14.7109375" style="0" bestFit="1" customWidth="1"/>
    <col min="6" max="6" width="17.57421875" style="0" bestFit="1" customWidth="1"/>
    <col min="7" max="7" width="12.57421875" style="0" bestFit="1" customWidth="1"/>
    <col min="8" max="8" width="17.8515625" style="0" bestFit="1" customWidth="1"/>
    <col min="9" max="9" width="16.140625" style="0" bestFit="1" customWidth="1"/>
    <col min="10" max="10" width="17.57421875" style="0" bestFit="1" customWidth="1"/>
    <col min="11" max="11" width="12.57421875" style="0" bestFit="1" customWidth="1"/>
    <col min="12" max="12" width="17.8515625" style="0" bestFit="1" customWidth="1"/>
    <col min="13" max="13" width="16.140625" style="0" bestFit="1" customWidth="1"/>
    <col min="14" max="14" width="17.00390625" style="0" bestFit="1" customWidth="1"/>
    <col min="15" max="15" width="17.421875" style="0" bestFit="1" customWidth="1"/>
    <col min="16" max="16" width="18.00390625" style="0" customWidth="1"/>
    <col min="17" max="17" width="16.8515625" style="0" bestFit="1" customWidth="1"/>
    <col min="18" max="18" width="7.421875" style="0" bestFit="1" customWidth="1"/>
  </cols>
  <sheetData>
    <row r="1" spans="1:18" ht="13.5">
      <c r="A1" s="52" t="s">
        <v>139</v>
      </c>
      <c r="B1" s="53" t="s">
        <v>120</v>
      </c>
      <c r="C1" s="54"/>
      <c r="D1" s="54"/>
      <c r="E1" s="55"/>
      <c r="F1" s="56" t="s">
        <v>121</v>
      </c>
      <c r="G1" s="57"/>
      <c r="H1" s="57"/>
      <c r="I1" s="58"/>
      <c r="J1" s="59" t="s">
        <v>122</v>
      </c>
      <c r="K1" s="60"/>
      <c r="L1" s="60"/>
      <c r="M1" s="61"/>
      <c r="N1" s="62" t="s">
        <v>123</v>
      </c>
      <c r="O1" s="63"/>
      <c r="P1" s="63"/>
      <c r="Q1" s="64"/>
      <c r="R1" s="52" t="s">
        <v>139</v>
      </c>
    </row>
    <row r="2" spans="1:18" ht="54.75">
      <c r="A2" s="52"/>
      <c r="B2" s="37" t="s">
        <v>157</v>
      </c>
      <c r="C2" s="37" t="s">
        <v>158</v>
      </c>
      <c r="D2" s="37" t="s">
        <v>159</v>
      </c>
      <c r="E2" s="37" t="s">
        <v>160</v>
      </c>
      <c r="F2" s="17" t="s">
        <v>161</v>
      </c>
      <c r="G2" s="17" t="s">
        <v>162</v>
      </c>
      <c r="H2" s="17" t="s">
        <v>163</v>
      </c>
      <c r="I2" s="17" t="s">
        <v>164</v>
      </c>
      <c r="J2" s="18" t="s">
        <v>161</v>
      </c>
      <c r="K2" s="18" t="s">
        <v>162</v>
      </c>
      <c r="L2" s="18" t="s">
        <v>163</v>
      </c>
      <c r="M2" s="18" t="s">
        <v>164</v>
      </c>
      <c r="N2" s="19" t="s">
        <v>165</v>
      </c>
      <c r="O2" s="19" t="s">
        <v>166</v>
      </c>
      <c r="P2" s="19" t="s">
        <v>167</v>
      </c>
      <c r="Q2" s="19" t="s">
        <v>168</v>
      </c>
      <c r="R2" s="52"/>
    </row>
    <row r="3" spans="1:18" ht="13.5">
      <c r="A3" s="38" t="s">
        <v>145</v>
      </c>
      <c r="B3" s="39">
        <v>2875.2483312407912</v>
      </c>
      <c r="C3" s="40">
        <v>49.71758316279293</v>
      </c>
      <c r="D3" s="40">
        <v>0</v>
      </c>
      <c r="E3" s="40">
        <v>49.71758316279293</v>
      </c>
      <c r="F3" s="41"/>
      <c r="G3" s="42"/>
      <c r="H3" s="42"/>
      <c r="I3" s="42"/>
      <c r="J3" s="43"/>
      <c r="K3" s="44"/>
      <c r="L3" s="44"/>
      <c r="M3" s="44"/>
      <c r="N3" s="45">
        <v>2761.9001699107725</v>
      </c>
      <c r="O3" s="46">
        <v>51.110953289739456</v>
      </c>
      <c r="P3" s="46">
        <v>0.15328958811182403</v>
      </c>
      <c r="Q3" s="46">
        <v>50.95766370162763</v>
      </c>
      <c r="R3" s="38"/>
    </row>
    <row r="4" spans="1:18" ht="13.5">
      <c r="A4" s="38" t="s">
        <v>169</v>
      </c>
      <c r="B4" s="39">
        <v>13165.363564600224</v>
      </c>
      <c r="C4" s="40">
        <v>34.14021078774048</v>
      </c>
      <c r="D4" s="40">
        <v>0</v>
      </c>
      <c r="E4" s="40">
        <v>34.14021078774048</v>
      </c>
      <c r="F4" s="41"/>
      <c r="G4" s="42"/>
      <c r="H4" s="42"/>
      <c r="I4" s="42"/>
      <c r="J4" s="43"/>
      <c r="K4" s="44"/>
      <c r="L4" s="44"/>
      <c r="M4" s="44"/>
      <c r="N4" s="45">
        <v>13401.711582306585</v>
      </c>
      <c r="O4" s="46">
        <v>34.17986472829715</v>
      </c>
      <c r="P4" s="46">
        <v>0</v>
      </c>
      <c r="Q4" s="46">
        <v>34.17986472829715</v>
      </c>
      <c r="R4" s="38"/>
    </row>
    <row r="5" spans="1:18" ht="13.5">
      <c r="A5" s="38" t="s">
        <v>147</v>
      </c>
      <c r="B5" s="39">
        <v>10173.587012040332</v>
      </c>
      <c r="C5" s="40">
        <v>34.14021078774048</v>
      </c>
      <c r="D5" s="40">
        <v>0</v>
      </c>
      <c r="E5" s="40">
        <v>34.14021078774048</v>
      </c>
      <c r="F5" s="41"/>
      <c r="G5" s="42"/>
      <c r="H5" s="42"/>
      <c r="I5" s="42"/>
      <c r="J5" s="43"/>
      <c r="K5" s="44"/>
      <c r="L5" s="44"/>
      <c r="M5" s="44"/>
      <c r="N5" s="45">
        <v>10262.095099960277</v>
      </c>
      <c r="O5" s="46">
        <v>34.17986472829715</v>
      </c>
      <c r="P5" s="46">
        <v>0</v>
      </c>
      <c r="Q5" s="46">
        <v>34.17986472829715</v>
      </c>
      <c r="R5" s="38"/>
    </row>
    <row r="6" spans="1:18" ht="13.5">
      <c r="A6" s="38" t="s">
        <v>132</v>
      </c>
      <c r="B6" s="39">
        <v>14288.786186128717</v>
      </c>
      <c r="C6" s="40">
        <v>34.14021078774048</v>
      </c>
      <c r="D6" s="40">
        <v>0</v>
      </c>
      <c r="E6" s="40">
        <v>34.14021078774048</v>
      </c>
      <c r="F6" s="41"/>
      <c r="G6" s="42"/>
      <c r="H6" s="42"/>
      <c r="I6" s="42"/>
      <c r="J6" s="43"/>
      <c r="K6" s="44"/>
      <c r="L6" s="44"/>
      <c r="M6" s="44"/>
      <c r="N6" s="45">
        <v>13943.024768918018</v>
      </c>
      <c r="O6" s="46">
        <v>34.17986472829715</v>
      </c>
      <c r="P6" s="46">
        <v>0</v>
      </c>
      <c r="Q6" s="46">
        <v>34.17986472829715</v>
      </c>
      <c r="R6" s="38"/>
    </row>
    <row r="7" spans="1:18" ht="13.5">
      <c r="A7" s="38" t="s">
        <v>135</v>
      </c>
      <c r="B7" s="39">
        <v>7432.516936257444</v>
      </c>
      <c r="C7" s="40">
        <v>71.62970403542258</v>
      </c>
      <c r="D7" s="40">
        <v>12.786106689139956</v>
      </c>
      <c r="E7" s="40">
        <v>58.84359734628262</v>
      </c>
      <c r="F7" s="41"/>
      <c r="G7" s="42"/>
      <c r="H7" s="42"/>
      <c r="I7" s="42"/>
      <c r="J7" s="43"/>
      <c r="K7" s="44"/>
      <c r="L7" s="44"/>
      <c r="M7" s="44"/>
      <c r="N7" s="45">
        <v>7496.586175472096</v>
      </c>
      <c r="O7" s="46">
        <v>72.14726541106899</v>
      </c>
      <c r="P7" s="46">
        <v>12.762524273788891</v>
      </c>
      <c r="Q7" s="46">
        <v>59.384741137280095</v>
      </c>
      <c r="R7" s="38"/>
    </row>
    <row r="8" spans="1:18" ht="13.5">
      <c r="A8" s="38" t="s">
        <v>134</v>
      </c>
      <c r="B8" s="39">
        <v>23906.491854129163</v>
      </c>
      <c r="C8" s="40">
        <v>34.14021078774048</v>
      </c>
      <c r="D8" s="40">
        <v>0</v>
      </c>
      <c r="E8" s="40">
        <v>34.14021078774048</v>
      </c>
      <c r="F8" s="41"/>
      <c r="G8" s="42"/>
      <c r="H8" s="42"/>
      <c r="I8" s="42"/>
      <c r="J8" s="43"/>
      <c r="K8" s="44"/>
      <c r="L8" s="44"/>
      <c r="M8" s="44"/>
      <c r="N8" s="45">
        <v>22694.254619136165</v>
      </c>
      <c r="O8" s="46">
        <v>34.17986472829715</v>
      </c>
      <c r="P8" s="46">
        <v>0</v>
      </c>
      <c r="Q8" s="46">
        <v>34.17986472829715</v>
      </c>
      <c r="R8" s="38"/>
    </row>
    <row r="9" spans="1:18" ht="13.5">
      <c r="A9" s="38" t="s">
        <v>137</v>
      </c>
      <c r="B9" s="39">
        <v>3761.7832333733686</v>
      </c>
      <c r="C9" s="40">
        <v>34.14021078774048</v>
      </c>
      <c r="D9" s="40">
        <v>0</v>
      </c>
      <c r="E9" s="40">
        <v>34.14021078774048</v>
      </c>
      <c r="F9" s="41"/>
      <c r="G9" s="42"/>
      <c r="H9" s="42"/>
      <c r="I9" s="42"/>
      <c r="J9" s="43"/>
      <c r="K9" s="44"/>
      <c r="L9" s="44"/>
      <c r="M9" s="44"/>
      <c r="N9" s="45">
        <v>3733.8580694264097</v>
      </c>
      <c r="O9" s="46">
        <v>34.17986472829715</v>
      </c>
      <c r="P9" s="46">
        <v>0</v>
      </c>
      <c r="Q9" s="46">
        <v>34.17986472829715</v>
      </c>
      <c r="R9" s="38"/>
    </row>
    <row r="10" spans="1:18" ht="13.5">
      <c r="A10" s="38" t="s">
        <v>170</v>
      </c>
      <c r="B10" s="39">
        <v>5116.968104059135</v>
      </c>
      <c r="C10" s="40">
        <v>34.14021078774048</v>
      </c>
      <c r="D10" s="40">
        <v>0</v>
      </c>
      <c r="E10" s="40">
        <v>34.14021078774048</v>
      </c>
      <c r="F10" s="41"/>
      <c r="G10" s="42"/>
      <c r="H10" s="42"/>
      <c r="I10" s="42"/>
      <c r="J10" s="43"/>
      <c r="K10" s="44"/>
      <c r="L10" s="44"/>
      <c r="M10" s="44"/>
      <c r="N10" s="45">
        <v>5076.074188584267</v>
      </c>
      <c r="O10" s="46">
        <v>34.17986472829715</v>
      </c>
      <c r="P10" s="46">
        <v>0</v>
      </c>
      <c r="Q10" s="46">
        <v>34.17986472829715</v>
      </c>
      <c r="R10" s="38"/>
    </row>
    <row r="11" spans="1:18" ht="13.5">
      <c r="A11" s="38" t="s">
        <v>148</v>
      </c>
      <c r="B11" s="39">
        <v>3179.545446297108</v>
      </c>
      <c r="C11" s="40">
        <v>34.14021078774048</v>
      </c>
      <c r="D11" s="40">
        <v>0</v>
      </c>
      <c r="E11" s="40">
        <v>34.14021078774048</v>
      </c>
      <c r="F11" s="41"/>
      <c r="G11" s="42"/>
      <c r="H11" s="42"/>
      <c r="I11" s="42"/>
      <c r="J11" s="43"/>
      <c r="K11" s="44"/>
      <c r="L11" s="44"/>
      <c r="M11" s="44"/>
      <c r="N11" s="45">
        <v>3169.689437158051</v>
      </c>
      <c r="O11" s="46">
        <v>34.17986472829715</v>
      </c>
      <c r="P11" s="46">
        <v>0</v>
      </c>
      <c r="Q11" s="46">
        <v>34.17986472829715</v>
      </c>
      <c r="R11" s="38"/>
    </row>
    <row r="12" spans="1:18" ht="13.5">
      <c r="A12" s="38" t="s">
        <v>149</v>
      </c>
      <c r="B12" s="39">
        <v>3621.399512162595</v>
      </c>
      <c r="C12" s="40">
        <v>34.14021078774048</v>
      </c>
      <c r="D12" s="40">
        <v>0</v>
      </c>
      <c r="E12" s="40">
        <v>34.14021078774048</v>
      </c>
      <c r="F12" s="41"/>
      <c r="G12" s="42"/>
      <c r="H12" s="42"/>
      <c r="I12" s="42"/>
      <c r="J12" s="43"/>
      <c r="K12" s="44"/>
      <c r="L12" s="44"/>
      <c r="M12" s="44"/>
      <c r="N12" s="45">
        <v>3869.066074260021</v>
      </c>
      <c r="O12" s="46">
        <v>34.17986472829715</v>
      </c>
      <c r="P12" s="46">
        <v>0</v>
      </c>
      <c r="Q12" s="46">
        <v>34.17986472829715</v>
      </c>
      <c r="R12" s="38"/>
    </row>
    <row r="13" spans="1:18" ht="13.5">
      <c r="A13" s="38" t="s">
        <v>150</v>
      </c>
      <c r="B13" s="39">
        <v>4506.951759219939</v>
      </c>
      <c r="C13" s="40">
        <v>56.57549522235495</v>
      </c>
      <c r="D13" s="40">
        <v>-0.02066395212032342</v>
      </c>
      <c r="E13" s="40">
        <v>56.596159174475275</v>
      </c>
      <c r="F13" s="41"/>
      <c r="G13" s="42"/>
      <c r="H13" s="42"/>
      <c r="I13" s="42"/>
      <c r="J13" s="43"/>
      <c r="K13" s="44"/>
      <c r="L13" s="44"/>
      <c r="M13" s="44"/>
      <c r="N13" s="45">
        <v>4375.01346601284</v>
      </c>
      <c r="O13" s="46">
        <v>57.14069795680935</v>
      </c>
      <c r="P13" s="46">
        <v>-0.053663141193762184</v>
      </c>
      <c r="Q13" s="46">
        <v>57.19436109800311</v>
      </c>
      <c r="R13" s="38"/>
    </row>
    <row r="14" spans="1:18" ht="13.5">
      <c r="A14" s="38" t="s">
        <v>171</v>
      </c>
      <c r="B14" s="39">
        <v>2824.6172982816047</v>
      </c>
      <c r="C14" s="40">
        <v>34.14021078774048</v>
      </c>
      <c r="D14" s="40">
        <v>0</v>
      </c>
      <c r="E14" s="40">
        <v>34.14021078774048</v>
      </c>
      <c r="F14" s="41"/>
      <c r="G14" s="42"/>
      <c r="H14" s="42"/>
      <c r="I14" s="42"/>
      <c r="J14" s="43"/>
      <c r="K14" s="44"/>
      <c r="L14" s="44"/>
      <c r="M14" s="44"/>
      <c r="N14" s="45">
        <v>2674.5683091374613</v>
      </c>
      <c r="O14" s="46">
        <v>34.17986472829715</v>
      </c>
      <c r="P14" s="46">
        <v>0</v>
      </c>
      <c r="Q14" s="46">
        <v>34.17986472829715</v>
      </c>
      <c r="R14" s="38"/>
    </row>
    <row r="15" spans="1:18" ht="13.5">
      <c r="A15" s="38" t="s">
        <v>152</v>
      </c>
      <c r="B15" s="39">
        <v>6735.269215931553</v>
      </c>
      <c r="C15" s="40">
        <v>49.71758316279293</v>
      </c>
      <c r="D15" s="40">
        <v>0</v>
      </c>
      <c r="E15" s="40">
        <v>49.71758316279293</v>
      </c>
      <c r="F15" s="41"/>
      <c r="G15" s="42"/>
      <c r="H15" s="42"/>
      <c r="I15" s="42"/>
      <c r="J15" s="43"/>
      <c r="K15" s="44"/>
      <c r="L15" s="44"/>
      <c r="M15" s="44"/>
      <c r="N15" s="45">
        <v>6847.010351538378</v>
      </c>
      <c r="O15" s="46">
        <v>51.110953289739456</v>
      </c>
      <c r="P15" s="46">
        <v>0.15328958811182405</v>
      </c>
      <c r="Q15" s="46">
        <v>50.95766370162763</v>
      </c>
      <c r="R15" s="38"/>
    </row>
    <row r="16" spans="1:18" ht="13.5">
      <c r="A16" s="38" t="s">
        <v>153</v>
      </c>
      <c r="B16" s="39">
        <v>3414.3573933484395</v>
      </c>
      <c r="C16" s="40">
        <v>49.71758316279293</v>
      </c>
      <c r="D16" s="40">
        <v>0</v>
      </c>
      <c r="E16" s="40">
        <v>49.71758316279293</v>
      </c>
      <c r="F16" s="41"/>
      <c r="G16" s="42"/>
      <c r="H16" s="42"/>
      <c r="I16" s="42"/>
      <c r="J16" s="43"/>
      <c r="K16" s="44"/>
      <c r="L16" s="44"/>
      <c r="M16" s="44"/>
      <c r="N16" s="45">
        <v>3510.1152856270187</v>
      </c>
      <c r="O16" s="46">
        <v>49.582877905927745</v>
      </c>
      <c r="P16" s="46">
        <v>0</v>
      </c>
      <c r="Q16" s="46">
        <v>49.582877905927745</v>
      </c>
      <c r="R16" s="38"/>
    </row>
    <row r="17" spans="1:18" ht="13.5">
      <c r="A17" s="38" t="s">
        <v>173</v>
      </c>
      <c r="B17" s="39">
        <v>83.86140966118974</v>
      </c>
      <c r="C17" s="40">
        <v>34.14021078774048</v>
      </c>
      <c r="D17" s="40">
        <v>0</v>
      </c>
      <c r="E17" s="40">
        <v>34.14021078774048</v>
      </c>
      <c r="F17" s="41"/>
      <c r="G17" s="42"/>
      <c r="H17" s="42"/>
      <c r="I17" s="42"/>
      <c r="J17" s="43"/>
      <c r="K17" s="44"/>
      <c r="L17" s="44"/>
      <c r="M17" s="44"/>
      <c r="N17" s="45">
        <v>72.1750915481909</v>
      </c>
      <c r="O17" s="46">
        <v>34.17986472829715</v>
      </c>
      <c r="P17" s="46">
        <v>0</v>
      </c>
      <c r="Q17" s="46">
        <v>34.17986472829715</v>
      </c>
      <c r="R17" s="38"/>
    </row>
    <row r="18" spans="1:18" ht="13.5">
      <c r="A18" s="38" t="s">
        <v>154</v>
      </c>
      <c r="B18" s="39">
        <v>9715.94331931784</v>
      </c>
      <c r="C18" s="40">
        <v>49.71758316279293</v>
      </c>
      <c r="D18" s="40">
        <v>0</v>
      </c>
      <c r="E18" s="40">
        <v>49.71758316279293</v>
      </c>
      <c r="F18" s="41"/>
      <c r="G18" s="42"/>
      <c r="H18" s="42"/>
      <c r="I18" s="42"/>
      <c r="J18" s="43"/>
      <c r="K18" s="44"/>
      <c r="L18" s="44"/>
      <c r="M18" s="44"/>
      <c r="N18" s="45">
        <v>9667.853512880172</v>
      </c>
      <c r="O18" s="46">
        <v>51.110953289739456</v>
      </c>
      <c r="P18" s="46">
        <v>0.15328958811182403</v>
      </c>
      <c r="Q18" s="46">
        <v>50.95766370162763</v>
      </c>
      <c r="R18" s="38"/>
    </row>
    <row r="19" spans="1:18" ht="13.5">
      <c r="A19" s="38" t="s">
        <v>155</v>
      </c>
      <c r="B19" s="39">
        <v>3244.238533750026</v>
      </c>
      <c r="C19" s="40">
        <v>49.71758316279293</v>
      </c>
      <c r="D19" s="40">
        <v>0</v>
      </c>
      <c r="E19" s="40">
        <v>49.71758316279293</v>
      </c>
      <c r="F19" s="41"/>
      <c r="G19" s="42"/>
      <c r="H19" s="42"/>
      <c r="I19" s="42"/>
      <c r="J19" s="43"/>
      <c r="K19" s="44"/>
      <c r="L19" s="44"/>
      <c r="M19" s="44"/>
      <c r="N19" s="45">
        <v>3302.010438329734</v>
      </c>
      <c r="O19" s="46">
        <v>49.582877905927745</v>
      </c>
      <c r="P19" s="46">
        <v>0</v>
      </c>
      <c r="Q19" s="46">
        <v>49.582877905927745</v>
      </c>
      <c r="R19" s="38"/>
    </row>
    <row r="20" spans="1:18" ht="13.5">
      <c r="A20" s="38" t="s">
        <v>131</v>
      </c>
      <c r="B20" s="39">
        <v>6859.863310285321</v>
      </c>
      <c r="C20" s="40">
        <v>49.71758316279293</v>
      </c>
      <c r="D20" s="40">
        <v>0</v>
      </c>
      <c r="E20" s="40">
        <v>49.71758316279293</v>
      </c>
      <c r="F20" s="41"/>
      <c r="G20" s="42"/>
      <c r="H20" s="42"/>
      <c r="I20" s="42"/>
      <c r="J20" s="43"/>
      <c r="K20" s="44"/>
      <c r="L20" s="44"/>
      <c r="M20" s="44"/>
      <c r="N20" s="45">
        <v>7091.202744609756</v>
      </c>
      <c r="O20" s="46">
        <v>49.582877905927745</v>
      </c>
      <c r="P20" s="46">
        <v>0</v>
      </c>
      <c r="Q20" s="46">
        <v>49.582877905927745</v>
      </c>
      <c r="R20" s="38"/>
    </row>
    <row r="21" spans="1:18" ht="13.5">
      <c r="A21" s="38" t="s">
        <v>136</v>
      </c>
      <c r="B21" s="39">
        <v>8404.111268189228</v>
      </c>
      <c r="C21" s="40">
        <v>49.71758316279293</v>
      </c>
      <c r="D21" s="40">
        <v>0</v>
      </c>
      <c r="E21" s="40">
        <v>49.71758316279293</v>
      </c>
      <c r="F21" s="41"/>
      <c r="G21" s="42"/>
      <c r="H21" s="42"/>
      <c r="I21" s="42"/>
      <c r="J21" s="43"/>
      <c r="K21" s="44"/>
      <c r="L21" s="44"/>
      <c r="M21" s="44"/>
      <c r="N21" s="45">
        <v>8498.61702979948</v>
      </c>
      <c r="O21" s="46">
        <v>49.582877905927745</v>
      </c>
      <c r="P21" s="46">
        <v>0</v>
      </c>
      <c r="Q21" s="46">
        <v>49.582877905927745</v>
      </c>
      <c r="R21" s="38"/>
    </row>
    <row r="22" spans="1:18" ht="13.5">
      <c r="A22" s="38" t="s">
        <v>128</v>
      </c>
      <c r="B22" s="39">
        <v>11109.240739831605</v>
      </c>
      <c r="C22" s="40">
        <v>49.71758316279293</v>
      </c>
      <c r="D22" s="40">
        <v>0</v>
      </c>
      <c r="E22" s="40">
        <v>49.71758316279293</v>
      </c>
      <c r="F22" s="41"/>
      <c r="G22" s="42"/>
      <c r="H22" s="42"/>
      <c r="I22" s="42"/>
      <c r="J22" s="43"/>
      <c r="K22" s="44"/>
      <c r="L22" s="44"/>
      <c r="M22" s="44"/>
      <c r="N22" s="45">
        <v>11229.241326706036</v>
      </c>
      <c r="O22" s="46">
        <v>51.110953289739456</v>
      </c>
      <c r="P22" s="46">
        <v>0.15328958811182405</v>
      </c>
      <c r="Q22" s="46">
        <v>50.95766370162763</v>
      </c>
      <c r="R22" s="38"/>
    </row>
    <row r="23" spans="1:18" ht="13.5">
      <c r="A23" s="38" t="s">
        <v>156</v>
      </c>
      <c r="B23" s="39">
        <v>450.4555718943906</v>
      </c>
      <c r="C23" s="40">
        <v>49.71758316279293</v>
      </c>
      <c r="D23" s="40">
        <v>0</v>
      </c>
      <c r="E23" s="40">
        <v>49.71758316279293</v>
      </c>
      <c r="F23" s="41"/>
      <c r="G23" s="42"/>
      <c r="H23" s="42"/>
      <c r="I23" s="42"/>
      <c r="J23" s="43"/>
      <c r="K23" s="44"/>
      <c r="L23" s="44"/>
      <c r="M23" s="44"/>
      <c r="N23" s="45">
        <v>466.73225867830126</v>
      </c>
      <c r="O23" s="46">
        <v>51.110953289739456</v>
      </c>
      <c r="P23" s="46">
        <v>0.15328958811182405</v>
      </c>
      <c r="Q23" s="46">
        <v>50.95766370162763</v>
      </c>
      <c r="R23" s="38"/>
    </row>
  </sheetData>
  <sheetProtection/>
  <mergeCells count="6">
    <mergeCell ref="A1:A2"/>
    <mergeCell ref="B1:E1"/>
    <mergeCell ref="F1:I1"/>
    <mergeCell ref="J1:M1"/>
    <mergeCell ref="N1:Q1"/>
    <mergeCell ref="R1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Bachus, Tim D</cp:lastModifiedBy>
  <cp:lastPrinted>2013-05-23T20:44:32Z</cp:lastPrinted>
  <dcterms:created xsi:type="dcterms:W3CDTF">2007-07-10T18:22:18Z</dcterms:created>
  <dcterms:modified xsi:type="dcterms:W3CDTF">2023-04-12T19:08:16Z</dcterms:modified>
  <cp:category/>
  <cp:version/>
  <cp:contentType/>
  <cp:contentStatus/>
</cp:coreProperties>
</file>